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37" i="1"/>
  <c r="J136"/>
  <c r="J132"/>
  <c r="J128"/>
  <c r="J124"/>
  <c r="J123"/>
  <c r="J122"/>
  <c r="J118"/>
  <c r="J117"/>
  <c r="I106"/>
  <c r="J106" s="1"/>
  <c r="H106"/>
  <c r="I103"/>
  <c r="J103" s="1"/>
  <c r="H103"/>
  <c r="I102"/>
  <c r="J102" s="1"/>
  <c r="H102"/>
  <c r="I101"/>
  <c r="J101" s="1"/>
  <c r="H101"/>
  <c r="I100"/>
  <c r="J100" s="1"/>
  <c r="H100"/>
  <c r="I99"/>
  <c r="J99" s="1"/>
  <c r="H99"/>
  <c r="I96"/>
  <c r="J96" s="1"/>
  <c r="H96"/>
  <c r="I95"/>
  <c r="I94"/>
  <c r="J94" s="1"/>
  <c r="H94"/>
  <c r="I91"/>
  <c r="J91" s="1"/>
  <c r="H91"/>
  <c r="I90"/>
  <c r="J90" s="1"/>
  <c r="H90"/>
  <c r="I86"/>
  <c r="J86" s="1"/>
  <c r="H86"/>
  <c r="I85"/>
  <c r="J85" s="1"/>
  <c r="H85"/>
  <c r="I84"/>
  <c r="J84" s="1"/>
  <c r="H84"/>
  <c r="I83"/>
  <c r="J83" s="1"/>
  <c r="H83"/>
  <c r="I79"/>
  <c r="J79" s="1"/>
  <c r="H79"/>
  <c r="I78"/>
  <c r="J78" s="1"/>
  <c r="H78"/>
  <c r="I77"/>
  <c r="J77" s="1"/>
  <c r="H77"/>
  <c r="I76"/>
  <c r="J76" s="1"/>
  <c r="H76"/>
  <c r="I72"/>
  <c r="J72" s="1"/>
  <c r="H72"/>
  <c r="I69"/>
  <c r="J69" s="1"/>
  <c r="H69"/>
  <c r="I68"/>
  <c r="J68" s="1"/>
  <c r="H68"/>
  <c r="I67"/>
  <c r="J67" s="1"/>
  <c r="H67"/>
  <c r="J66"/>
  <c r="I66"/>
  <c r="H66"/>
  <c r="I63"/>
  <c r="J63" s="1"/>
  <c r="H63"/>
  <c r="I60"/>
  <c r="J60" s="1"/>
  <c r="H60"/>
  <c r="I57"/>
  <c r="J57" s="1"/>
  <c r="H57"/>
  <c r="I56"/>
  <c r="J56" s="1"/>
  <c r="H56"/>
  <c r="I42"/>
  <c r="J42" s="1"/>
  <c r="H42"/>
  <c r="I41"/>
  <c r="J41" s="1"/>
  <c r="H41"/>
  <c r="I40"/>
  <c r="J40" s="1"/>
  <c r="H40"/>
  <c r="I39"/>
  <c r="J39" s="1"/>
  <c r="H39"/>
  <c r="I38"/>
  <c r="J38" s="1"/>
  <c r="H38"/>
  <c r="I33"/>
  <c r="J33" s="1"/>
  <c r="H33"/>
  <c r="J32"/>
  <c r="I32"/>
  <c r="I30"/>
  <c r="J30" s="1"/>
  <c r="H30"/>
  <c r="J29"/>
  <c r="I29"/>
  <c r="I25"/>
  <c r="J25" s="1"/>
  <c r="H25"/>
  <c r="J24"/>
  <c r="I24"/>
  <c r="I22"/>
  <c r="J22" s="1"/>
  <c r="H22"/>
  <c r="I21"/>
  <c r="J21" s="1"/>
  <c r="H21"/>
  <c r="I20"/>
  <c r="J20" s="1"/>
  <c r="H20"/>
  <c r="I16"/>
  <c r="J16" s="1"/>
  <c r="H16"/>
</calcChain>
</file>

<file path=xl/sharedStrings.xml><?xml version="1.0" encoding="utf-8"?>
<sst xmlns="http://schemas.openxmlformats.org/spreadsheetml/2006/main" count="328" uniqueCount="124">
  <si>
    <r>
      <t xml:space="preserve">Прайс-лист на </t>
    </r>
    <r>
      <rPr>
        <b/>
        <u/>
        <sz val="11"/>
        <color indexed="12"/>
        <rFont val="Arial"/>
        <family val="2"/>
        <charset val="204"/>
      </rPr>
      <t>ОБЛИЦОВОЧНУЮ ПЛИТКУ</t>
    </r>
    <r>
      <rPr>
        <b/>
        <sz val="11"/>
        <color indexed="12"/>
        <rFont val="Arial"/>
        <family val="2"/>
        <charset val="204"/>
      </rPr>
      <t xml:space="preserve"> «под кирпич» </t>
    </r>
    <r>
      <rPr>
        <b/>
        <sz val="11"/>
        <color indexed="10"/>
        <rFont val="Arial"/>
        <family val="2"/>
        <charset val="204"/>
      </rPr>
      <t>«ABC-Klinkergruppe»</t>
    </r>
  </si>
  <si>
    <t>спецпредложение -2016</t>
  </si>
  <si>
    <t>складская программа</t>
  </si>
  <si>
    <t>Наименование элемента</t>
  </si>
  <si>
    <t>Размеры элемента (мм)</t>
  </si>
  <si>
    <r>
      <t>шт. в м</t>
    </r>
    <r>
      <rPr>
        <b/>
        <i/>
        <vertAlign val="superscript"/>
        <sz val="10"/>
        <rFont val="Times New Roman"/>
        <family val="1"/>
        <charset val="204"/>
      </rPr>
      <t>2</t>
    </r>
  </si>
  <si>
    <r>
      <t>вес 1 м</t>
    </r>
    <r>
      <rPr>
        <b/>
        <i/>
        <vertAlign val="superscript"/>
        <sz val="10"/>
        <color indexed="8"/>
        <rFont val="Times New Roman"/>
        <family val="1"/>
        <charset val="204"/>
      </rPr>
      <t>2</t>
    </r>
    <r>
      <rPr>
        <b/>
        <i/>
        <sz val="10"/>
        <color indexed="8"/>
        <rFont val="Times New Roman"/>
        <family val="1"/>
        <charset val="204"/>
      </rPr>
      <t>/шт.</t>
    </r>
  </si>
  <si>
    <t>Кол-во в упаковке</t>
  </si>
  <si>
    <t xml:space="preserve">Ст-ть РОЗНИЦА </t>
  </si>
  <si>
    <t xml:space="preserve">СТОП-ЦЕНА </t>
  </si>
  <si>
    <t>кв.м.; шт/ €</t>
  </si>
  <si>
    <t>уп./€</t>
  </si>
  <si>
    <t>кв.м.;шт/ €</t>
  </si>
  <si>
    <t xml:space="preserve">Серия «Alaska» Braun, «Alaska» Beige (glatt / genarbt), Swiss Rot glatt, Feuerland Rotbunt glatt  </t>
  </si>
  <si>
    <t>Плитка рядовая</t>
  </si>
  <si>
    <t>240х71х7</t>
  </si>
  <si>
    <t>14,05 кг/м2</t>
  </si>
  <si>
    <t>68 шт.</t>
  </si>
  <si>
    <t>Серия «Naturbrand»(glatt)</t>
  </si>
  <si>
    <t>240х71х8</t>
  </si>
  <si>
    <t>14 кг/м2</t>
  </si>
  <si>
    <t>60 шт.</t>
  </si>
  <si>
    <t>240х71х10</t>
  </si>
  <si>
    <t>48 шт.</t>
  </si>
  <si>
    <t>Угловой элемент</t>
  </si>
  <si>
    <t>240х115х71/10</t>
  </si>
  <si>
    <t>0,6 кг/шт.</t>
  </si>
  <si>
    <t>10 шт.</t>
  </si>
  <si>
    <t>Серия «Objekta» (Braun, Beige, Sandgelb, Grau glatt / genarbt) , Lanzarote (glatt / genarbt)</t>
  </si>
  <si>
    <t>*</t>
  </si>
  <si>
    <t>18,5 кг/м2</t>
  </si>
  <si>
    <t>Цвет: Malta, Nordkap, Borkum, Juist (glatt/genabt)</t>
  </si>
  <si>
    <t xml:space="preserve">Плитка рядовая </t>
  </si>
  <si>
    <t>Цвет: Weiß genarbt</t>
  </si>
  <si>
    <t>НОВИНКИ 2016</t>
  </si>
  <si>
    <t>Плитка облицвочная LONGFORMAT. Все цвета (от 1000 кв.м.)</t>
  </si>
  <si>
    <t>490х52х10</t>
  </si>
  <si>
    <t>17 кг/м2</t>
  </si>
  <si>
    <t>по запросу</t>
  </si>
  <si>
    <t>Плитка рядовая "Atlantis KohleBrand Schieferstruktur"</t>
  </si>
  <si>
    <t>365x52х10</t>
  </si>
  <si>
    <t>18 кг/м2</t>
  </si>
  <si>
    <t xml:space="preserve">Плитка рядовая "Teuto Rot-bunt Kohlebrand Schieferstruktur" </t>
  </si>
  <si>
    <t xml:space="preserve">Плитка рядовая "Amrum Schieferstruktur" </t>
  </si>
  <si>
    <t xml:space="preserve">Плитка рядовая "Alaska Braun KohleBrand Schieferstruktur" </t>
  </si>
  <si>
    <t xml:space="preserve">Плитка рядовая "Typ Emsgalerie Schieferstruktur" </t>
  </si>
  <si>
    <t>Цвет: Braun Schieferstruktur, Dresden Schieferstruktur, Naturbrand Schieferstruktur</t>
  </si>
  <si>
    <t>кв.м.; шт/ Руб</t>
  </si>
  <si>
    <t>уп./Руб</t>
  </si>
  <si>
    <t>кв.м.;шт/ Руб</t>
  </si>
  <si>
    <t>240х52х7</t>
  </si>
  <si>
    <t>14кг/м2</t>
  </si>
  <si>
    <r>
      <t>ВНИМАНИЕ!!! При объеме заказа более 700 м</t>
    </r>
    <r>
      <rPr>
        <b/>
        <vertAlign val="superscript"/>
        <sz val="14"/>
        <color indexed="10"/>
        <rFont val="Arial"/>
        <family val="2"/>
        <charset val="204"/>
      </rPr>
      <t>2</t>
    </r>
    <r>
      <rPr>
        <b/>
        <sz val="14"/>
        <color indexed="10"/>
        <rFont val="Arial"/>
        <family val="2"/>
        <charset val="204"/>
      </rPr>
      <t xml:space="preserve"> возможно </t>
    </r>
  </si>
  <si>
    <t>изготовление продукции любого цвета и размера по желанию заказчика!</t>
  </si>
  <si>
    <t xml:space="preserve">1. Серия «Rotbunt» (Struktur, Struktur besandet)   </t>
  </si>
  <si>
    <t>240х52х8</t>
  </si>
  <si>
    <t>15 кг/м2</t>
  </si>
  <si>
    <t>2.Серия «Rustik» (Baltrum,Naturbrand, Juist, Sandgelb,Grau ,Beige ,Schwarz Nuanciert , Blankenese)</t>
  </si>
  <si>
    <t>44 шт.</t>
  </si>
  <si>
    <t xml:space="preserve">3. Серия «Austria» (Salzburg, Kitzbühel)  </t>
  </si>
  <si>
    <t xml:space="preserve">4. Цвет: Aubergine, Granit (Grau,Rot), Atlantis, Dresden  (glatt / genarbt), Texel, Schwarz matt . </t>
  </si>
  <si>
    <t>240х52х10</t>
  </si>
  <si>
    <t>240х115х52/10</t>
  </si>
  <si>
    <t>0,5 кг/шт.</t>
  </si>
  <si>
    <t xml:space="preserve">5. Серия «Antik» (Weinrot, Sandstein, Kupfer, Mangan)  </t>
  </si>
  <si>
    <t xml:space="preserve">6. Серии: Piz (Tasna,Duan,Kesch,Cordoba glatt/str), </t>
  </si>
  <si>
    <t>7. Цвет:  Baltrum (glatt /genarbt), Elmshorn-Ockergrau</t>
  </si>
  <si>
    <t xml:space="preserve">8. Серия «Ziegelriemchen» (Altona, Blankenese, Finkenwerder, Winterhude,Buxtehude)  </t>
  </si>
  <si>
    <t>9. Серия «Schuttorf» (R 7558 "Grafschafter" Landhaus rot-bunt wasserstrich, R 0858 "Grafschafter" Rot-Kohlebrand wasserstrich, R 0954 schwarz-blau-bunt geflammt glatt, R 8954 schwarz-blau-bunt geflammt Kohlebrand glatt, R 7554 "Norderney" rot-bunt Schmol</t>
  </si>
  <si>
    <t>240х71х14</t>
  </si>
  <si>
    <r>
      <t>30 кг/м</t>
    </r>
    <r>
      <rPr>
        <vertAlign val="superscript"/>
        <sz val="9"/>
        <rFont val="Arial"/>
        <family val="2"/>
        <charset val="204"/>
      </rPr>
      <t>2</t>
    </r>
  </si>
  <si>
    <t>24 шт.</t>
  </si>
  <si>
    <t>240х115х71/14</t>
  </si>
  <si>
    <t>0,8 кг/шт.</t>
  </si>
  <si>
    <t>Плитка рядовая Biege wasserstrich kohle</t>
  </si>
  <si>
    <t>10. Глазурованная плитка. Цвета: Weiss 300, Gelb 310, Orange 320, Rot 330, Hellblau 340, Dunkelblau 350, Gruen 360, Braun 370, Dunkelgrau 380, Tiefschwarz 390</t>
  </si>
  <si>
    <t>240х115х10</t>
  </si>
  <si>
    <t>20 кг/м2</t>
  </si>
  <si>
    <t>13. Плитка для облицовки цоколя. Цвета:  Feuerland ,Alaska Braun genarbt</t>
  </si>
  <si>
    <t>300х150х8</t>
  </si>
  <si>
    <t>21 кг/м2</t>
  </si>
  <si>
    <t>30 шт.</t>
  </si>
  <si>
    <t xml:space="preserve">Все цены указаны в у.е. </t>
  </si>
  <si>
    <t>У.Е. равно 1 ЕВРО в рублях по курсу ЦБ РФ на день оплаты.</t>
  </si>
  <si>
    <t>Сопутствующие материалы</t>
  </si>
  <si>
    <t xml:space="preserve">Клеевые и армирующие составы для клинкера Quick-mix </t>
  </si>
  <si>
    <t>Наименование</t>
  </si>
  <si>
    <t>Цвет/Вид</t>
  </si>
  <si>
    <t>Вес мешка, кг</t>
  </si>
  <si>
    <t>Кол-во мешков на поддоне</t>
  </si>
  <si>
    <t xml:space="preserve">Стоимость РОЗНИЦА </t>
  </si>
  <si>
    <t>СТОП-ЦЕНА</t>
  </si>
  <si>
    <t>упк / руб.</t>
  </si>
  <si>
    <t>FX 600</t>
  </si>
  <si>
    <t>Плиточный клей, эластичный (С2 ТЕ)</t>
  </si>
  <si>
    <t>RKS</t>
  </si>
  <si>
    <t>Клеящий раствор для керамической плитки</t>
  </si>
  <si>
    <t>Затирочные смеси Quick-mix</t>
  </si>
  <si>
    <t>FM . A</t>
  </si>
  <si>
    <t>Цветная смесь для заделки швов алебастрово-белый</t>
  </si>
  <si>
    <t>FM . B</t>
  </si>
  <si>
    <t>Цветная смесь для заделки швов светло-бежевый</t>
  </si>
  <si>
    <t>FM . С</t>
  </si>
  <si>
    <t>Цветная смесь для заделки швов светло-серый</t>
  </si>
  <si>
    <t xml:space="preserve">Системы для кладок Quick-mix </t>
  </si>
  <si>
    <t>ATG</t>
  </si>
  <si>
    <t xml:space="preserve">Грунтовка глубокого проникновения  </t>
  </si>
  <si>
    <t xml:space="preserve">Системы для санации Quick-mix </t>
  </si>
  <si>
    <t>KSE</t>
  </si>
  <si>
    <t>Средство для удаления известкового налета</t>
  </si>
  <si>
    <t xml:space="preserve">Инструменты Quick-mix </t>
  </si>
  <si>
    <t xml:space="preserve">Инструмент для заполнения швов 28*19 (кельма)         </t>
  </si>
  <si>
    <t>шт</t>
  </si>
  <si>
    <t xml:space="preserve">Комплект для затирки швов - "Шприц-пистолет"            </t>
  </si>
  <si>
    <t>действителен с 04.07.2016 г. по 31.12.2016 г.</t>
  </si>
  <si>
    <t>Количество плитки в 1 кв.м. указано с расшивкой шва 10-12 мм. При меньших размерах шва, требуется большее количество на м2.</t>
  </si>
  <si>
    <t>Заказ осуществляется  кратно упаковке</t>
  </si>
  <si>
    <t>Цены указаны с учетом НДС 18%</t>
  </si>
  <si>
    <t>Цены указаны в евро, оплата в рублях по курсу ЦБ РФ на день покупки</t>
  </si>
  <si>
    <t>Цены указаны при условии самовывоза со склада в Истринском районе, дер. Высоково, без учета доставки на объект</t>
  </si>
  <si>
    <t>ООО "Лидердом"</t>
  </si>
  <si>
    <t>Санкт-Петербург, ул. Дибуновская д. 50 оф. 206</t>
  </si>
  <si>
    <t>(812)642-29-29, (812)642-31-65, (495) 792-12-38</t>
  </si>
  <si>
    <t>www.liderdom.com   info@liderdom.com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</si>
</sst>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&quot;р.&quot;"/>
    <numFmt numFmtId="165" formatCode="#,##0.00_р_."/>
    <numFmt numFmtId="166" formatCode="0.000"/>
  </numFmts>
  <fonts count="4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1"/>
      <color indexed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0"/>
      <color indexed="12"/>
      <name val="Arial Cyr"/>
      <charset val="204"/>
    </font>
    <font>
      <b/>
      <i/>
      <sz val="14"/>
      <color indexed="10"/>
      <name val="Arial"/>
      <family val="2"/>
      <charset val="204"/>
    </font>
    <font>
      <b/>
      <i/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vertAlign val="superscript"/>
      <sz val="10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u/>
      <sz val="7"/>
      <name val="Times New Roman"/>
      <family val="1"/>
      <charset val="204"/>
    </font>
    <font>
      <b/>
      <i/>
      <u/>
      <sz val="7"/>
      <color indexed="8"/>
      <name val="Times New Roman"/>
      <family val="1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vertAlign val="superscript"/>
      <sz val="14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1"/>
      <color indexed="10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2"/>
      <color indexed="9"/>
      <name val="Arial Cyr"/>
      <charset val="204"/>
    </font>
    <font>
      <b/>
      <sz val="20"/>
      <color indexed="10"/>
      <name val="Bodoni MT Black"/>
      <family val="1"/>
    </font>
    <font>
      <sz val="12"/>
      <name val="Californian FB"/>
      <family val="1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ahoma"/>
      <family val="2"/>
      <charset val="204"/>
    </font>
    <font>
      <b/>
      <sz val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89">
    <xf numFmtId="0" fontId="0" fillId="0" borderId="0" xfId="0"/>
    <xf numFmtId="0" fontId="10" fillId="2" borderId="3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horizontal="center" vertical="top" wrapText="1"/>
    </xf>
    <xf numFmtId="0" fontId="14" fillId="2" borderId="4" xfId="1" applyFont="1" applyFill="1" applyBorder="1" applyAlignment="1">
      <alignment horizontal="center" vertical="top" wrapText="1"/>
    </xf>
    <xf numFmtId="2" fontId="12" fillId="2" borderId="5" xfId="1" applyNumberFormat="1" applyFont="1" applyFill="1" applyBorder="1" applyAlignment="1">
      <alignment horizontal="center" vertical="top" wrapText="1"/>
    </xf>
    <xf numFmtId="0" fontId="17" fillId="2" borderId="9" xfId="1" applyFont="1" applyFill="1" applyBorder="1" applyAlignment="1">
      <alignment horizontal="center" vertical="top" wrapText="1"/>
    </xf>
    <xf numFmtId="0" fontId="17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top" wrapText="1"/>
    </xf>
    <xf numFmtId="2" fontId="17" fillId="2" borderId="11" xfId="1" applyNumberFormat="1" applyFont="1" applyFill="1" applyBorder="1" applyAlignment="1">
      <alignment horizontal="center" vertical="top" wrapText="1"/>
    </xf>
    <xf numFmtId="0" fontId="20" fillId="2" borderId="13" xfId="1" applyFont="1" applyFill="1" applyBorder="1" applyAlignment="1">
      <alignment horizontal="center" vertical="top" wrapText="1"/>
    </xf>
    <xf numFmtId="0" fontId="21" fillId="2" borderId="0" xfId="1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center" vertical="top" wrapText="1"/>
    </xf>
    <xf numFmtId="2" fontId="20" fillId="2" borderId="0" xfId="1" applyNumberFormat="1" applyFont="1" applyFill="1" applyBorder="1" applyAlignment="1">
      <alignment horizontal="center" vertical="top" wrapText="1"/>
    </xf>
    <xf numFmtId="0" fontId="22" fillId="2" borderId="14" xfId="1" applyFont="1" applyFill="1" applyBorder="1" applyAlignment="1">
      <alignment horizontal="center" vertical="top" wrapText="1"/>
    </xf>
    <xf numFmtId="0" fontId="23" fillId="2" borderId="15" xfId="1" applyFont="1" applyFill="1" applyBorder="1" applyAlignment="1">
      <alignment horizontal="left" vertical="top" wrapText="1"/>
    </xf>
    <xf numFmtId="0" fontId="22" fillId="2" borderId="16" xfId="1" applyFont="1" applyFill="1" applyBorder="1" applyAlignment="1">
      <alignment horizontal="center" vertical="top" wrapText="1"/>
    </xf>
    <xf numFmtId="2" fontId="22" fillId="2" borderId="17" xfId="1" applyNumberFormat="1" applyFont="1" applyFill="1" applyBorder="1" applyAlignment="1">
      <alignment horizontal="center" vertical="top" wrapText="1"/>
    </xf>
    <xf numFmtId="2" fontId="22" fillId="2" borderId="14" xfId="1" applyNumberFormat="1" applyFont="1" applyFill="1" applyBorder="1" applyAlignment="1">
      <alignment horizontal="center" vertical="top" wrapText="1"/>
    </xf>
    <xf numFmtId="2" fontId="22" fillId="2" borderId="18" xfId="1" applyNumberFormat="1" applyFont="1" applyFill="1" applyBorder="1" applyAlignment="1">
      <alignment horizontal="center" vertical="top" wrapText="1"/>
    </xf>
    <xf numFmtId="4" fontId="24" fillId="2" borderId="14" xfId="1" applyNumberFormat="1" applyFont="1" applyFill="1" applyBorder="1" applyAlignment="1">
      <alignment horizontal="center"/>
    </xf>
    <xf numFmtId="4" fontId="24" fillId="2" borderId="18" xfId="1" applyNumberFormat="1" applyFont="1" applyFill="1" applyBorder="1" applyAlignment="1">
      <alignment horizontal="center"/>
    </xf>
    <xf numFmtId="0" fontId="22" fillId="2" borderId="13" xfId="1" applyFont="1" applyFill="1" applyBorder="1" applyAlignment="1">
      <alignment horizontal="center" vertical="top" wrapText="1"/>
    </xf>
    <xf numFmtId="0" fontId="25" fillId="2" borderId="0" xfId="1" applyFont="1" applyFill="1" applyBorder="1" applyAlignment="1">
      <alignment horizontal="left" vertical="top" wrapText="1"/>
    </xf>
    <xf numFmtId="0" fontId="25" fillId="2" borderId="0" xfId="1" applyFont="1" applyFill="1" applyBorder="1" applyAlignment="1">
      <alignment horizontal="center" vertical="top" wrapText="1"/>
    </xf>
    <xf numFmtId="0" fontId="22" fillId="2" borderId="0" xfId="1" applyFont="1" applyFill="1" applyBorder="1" applyAlignment="1">
      <alignment horizontal="center" vertical="top" wrapText="1"/>
    </xf>
    <xf numFmtId="2" fontId="22" fillId="2" borderId="0" xfId="1" applyNumberFormat="1" applyFont="1" applyFill="1" applyBorder="1" applyAlignment="1">
      <alignment horizontal="center" vertical="top" wrapText="1"/>
    </xf>
    <xf numFmtId="4" fontId="24" fillId="2" borderId="0" xfId="1" applyNumberFormat="1" applyFont="1" applyFill="1" applyBorder="1" applyAlignment="1">
      <alignment horizontal="center"/>
    </xf>
    <xf numFmtId="0" fontId="26" fillId="2" borderId="16" xfId="1" applyFont="1" applyFill="1" applyBorder="1" applyAlignment="1">
      <alignment horizontal="left" vertical="top" wrapText="1"/>
    </xf>
    <xf numFmtId="0" fontId="27" fillId="2" borderId="19" xfId="1" applyFont="1" applyFill="1" applyBorder="1" applyAlignment="1">
      <alignment horizontal="center" vertical="top" wrapText="1"/>
    </xf>
    <xf numFmtId="0" fontId="23" fillId="2" borderId="20" xfId="1" applyFont="1" applyFill="1" applyBorder="1" applyAlignment="1">
      <alignment horizontal="left" vertical="top" wrapText="1"/>
    </xf>
    <xf numFmtId="0" fontId="27" fillId="2" borderId="20" xfId="1" applyFont="1" applyFill="1" applyBorder="1" applyAlignment="1">
      <alignment horizontal="center" vertical="top" wrapText="1"/>
    </xf>
    <xf numFmtId="0" fontId="27" fillId="2" borderId="21" xfId="1" applyFont="1" applyFill="1" applyBorder="1" applyAlignment="1">
      <alignment horizontal="center" vertical="top" wrapText="1"/>
    </xf>
    <xf numFmtId="2" fontId="22" fillId="2" borderId="19" xfId="1" applyNumberFormat="1" applyFont="1" applyFill="1" applyBorder="1" applyAlignment="1">
      <alignment horizontal="center" vertical="top" wrapText="1"/>
    </xf>
    <xf numFmtId="2" fontId="22" fillId="2" borderId="22" xfId="1" applyNumberFormat="1" applyFont="1" applyFill="1" applyBorder="1" applyAlignment="1">
      <alignment horizontal="center" vertical="top" wrapText="1"/>
    </xf>
    <xf numFmtId="4" fontId="24" fillId="2" borderId="9" xfId="1" applyNumberFormat="1" applyFont="1" applyFill="1" applyBorder="1" applyAlignment="1">
      <alignment horizontal="center"/>
    </xf>
    <xf numFmtId="4" fontId="24" fillId="2" borderId="11" xfId="1" applyNumberFormat="1" applyFont="1" applyFill="1" applyBorder="1" applyAlignment="1">
      <alignment horizontal="center"/>
    </xf>
    <xf numFmtId="0" fontId="27" fillId="2" borderId="13" xfId="1" applyFont="1" applyFill="1" applyBorder="1" applyAlignment="1">
      <alignment horizontal="center" vertical="top" wrapText="1"/>
    </xf>
    <xf numFmtId="0" fontId="23" fillId="2" borderId="0" xfId="1" applyFont="1" applyFill="1" applyBorder="1" applyAlignment="1">
      <alignment horizontal="left" vertical="top" wrapText="1"/>
    </xf>
    <xf numFmtId="0" fontId="23" fillId="2" borderId="0" xfId="1" applyFont="1" applyFill="1" applyBorder="1" applyAlignment="1">
      <alignment horizontal="center" vertical="top" wrapText="1"/>
    </xf>
    <xf numFmtId="0" fontId="27" fillId="2" borderId="0" xfId="1" applyFont="1" applyFill="1" applyBorder="1" applyAlignment="1">
      <alignment horizontal="center" vertical="top" wrapText="1"/>
    </xf>
    <xf numFmtId="0" fontId="25" fillId="2" borderId="16" xfId="1" applyFont="1" applyFill="1" applyBorder="1" applyAlignment="1">
      <alignment horizontal="left" vertical="top" wrapText="1"/>
    </xf>
    <xf numFmtId="0" fontId="25" fillId="2" borderId="16" xfId="1" applyFont="1" applyFill="1" applyBorder="1" applyAlignment="1">
      <alignment horizontal="center" vertical="top" wrapText="1"/>
    </xf>
    <xf numFmtId="0" fontId="23" fillId="2" borderId="20" xfId="1" applyFont="1" applyFill="1" applyBorder="1" applyAlignment="1">
      <alignment horizontal="center" vertical="top" wrapText="1"/>
    </xf>
    <xf numFmtId="2" fontId="22" fillId="2" borderId="6" xfId="1" applyNumberFormat="1" applyFont="1" applyFill="1" applyBorder="1" applyAlignment="1">
      <alignment horizontal="center" vertical="top" wrapText="1"/>
    </xf>
    <xf numFmtId="2" fontId="22" fillId="2" borderId="21" xfId="1" applyNumberFormat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2" fontId="20" fillId="0" borderId="0" xfId="1" applyNumberFormat="1" applyFont="1" applyFill="1" applyBorder="1" applyAlignment="1">
      <alignment horizontal="center" vertical="top" wrapText="1"/>
    </xf>
    <xf numFmtId="0" fontId="27" fillId="3" borderId="3" xfId="1" applyFont="1" applyFill="1" applyBorder="1" applyAlignment="1">
      <alignment horizontal="center" vertical="top" wrapText="1"/>
    </xf>
    <xf numFmtId="0" fontId="23" fillId="3" borderId="4" xfId="1" applyFont="1" applyFill="1" applyBorder="1" applyAlignment="1">
      <alignment horizontal="left" vertical="top" wrapText="1"/>
    </xf>
    <xf numFmtId="0" fontId="23" fillId="3" borderId="4" xfId="1" applyFont="1" applyFill="1" applyBorder="1" applyAlignment="1">
      <alignment horizontal="center" vertical="top" wrapText="1"/>
    </xf>
    <xf numFmtId="0" fontId="27" fillId="3" borderId="4" xfId="1" applyFont="1" applyFill="1" applyBorder="1" applyAlignment="1">
      <alignment horizontal="center" vertical="top" wrapText="1"/>
    </xf>
    <xf numFmtId="0" fontId="27" fillId="3" borderId="16" xfId="1" applyFont="1" applyFill="1" applyBorder="1" applyAlignment="1">
      <alignment horizontal="center" vertical="top" wrapText="1"/>
    </xf>
    <xf numFmtId="2" fontId="27" fillId="3" borderId="17" xfId="1" applyNumberFormat="1" applyFont="1" applyFill="1" applyBorder="1" applyAlignment="1">
      <alignment horizontal="center" vertical="top" wrapText="1"/>
    </xf>
    <xf numFmtId="2" fontId="27" fillId="3" borderId="14" xfId="1" applyNumberFormat="1" applyFont="1" applyFill="1" applyBorder="1" applyAlignment="1">
      <alignment horizontal="center" vertical="top" wrapText="1"/>
    </xf>
    <xf numFmtId="2" fontId="27" fillId="3" borderId="18" xfId="1" applyNumberFormat="1" applyFont="1" applyFill="1" applyBorder="1" applyAlignment="1">
      <alignment horizontal="center" vertical="top" wrapText="1"/>
    </xf>
    <xf numFmtId="0" fontId="27" fillId="3" borderId="23" xfId="1" applyFont="1" applyFill="1" applyBorder="1" applyAlignment="1">
      <alignment horizontal="center" vertical="top" wrapText="1"/>
    </xf>
    <xf numFmtId="0" fontId="23" fillId="3" borderId="24" xfId="1" applyFont="1" applyFill="1" applyBorder="1" applyAlignment="1">
      <alignment horizontal="left" vertical="top" wrapText="1"/>
    </xf>
    <xf numFmtId="0" fontId="23" fillId="3" borderId="24" xfId="0" applyFont="1" applyFill="1" applyBorder="1" applyAlignment="1">
      <alignment horizontal="center"/>
    </xf>
    <xf numFmtId="0" fontId="27" fillId="3" borderId="24" xfId="1" applyFont="1" applyFill="1" applyBorder="1" applyAlignment="1">
      <alignment horizontal="center" vertical="top" wrapText="1"/>
    </xf>
    <xf numFmtId="0" fontId="27" fillId="3" borderId="25" xfId="1" applyNumberFormat="1" applyFont="1" applyFill="1" applyBorder="1" applyAlignment="1">
      <alignment horizontal="center" vertical="top" wrapText="1"/>
    </xf>
    <xf numFmtId="2" fontId="27" fillId="3" borderId="23" xfId="1" applyNumberFormat="1" applyFont="1" applyFill="1" applyBorder="1" applyAlignment="1">
      <alignment horizontal="center" vertical="top" wrapText="1"/>
    </xf>
    <xf numFmtId="2" fontId="27" fillId="3" borderId="26" xfId="1" applyNumberFormat="1" applyFont="1" applyFill="1" applyBorder="1" applyAlignment="1">
      <alignment horizontal="center" vertical="top" wrapText="1"/>
    </xf>
    <xf numFmtId="0" fontId="23" fillId="3" borderId="15" xfId="1" applyFont="1" applyFill="1" applyBorder="1" applyAlignment="1">
      <alignment horizontal="left" vertical="top" wrapText="1"/>
    </xf>
    <xf numFmtId="0" fontId="27" fillId="3" borderId="19" xfId="1" applyFont="1" applyFill="1" applyBorder="1" applyAlignment="1">
      <alignment horizontal="center" vertical="top" wrapText="1"/>
    </xf>
    <xf numFmtId="0" fontId="23" fillId="3" borderId="20" xfId="1" applyFont="1" applyFill="1" applyBorder="1" applyAlignment="1">
      <alignment horizontal="left" vertical="top" wrapText="1"/>
    </xf>
    <xf numFmtId="0" fontId="23" fillId="3" borderId="20" xfId="0" applyFont="1" applyFill="1" applyBorder="1" applyAlignment="1">
      <alignment horizontal="center"/>
    </xf>
    <xf numFmtId="0" fontId="27" fillId="3" borderId="20" xfId="1" applyFont="1" applyFill="1" applyBorder="1" applyAlignment="1">
      <alignment horizontal="center" vertical="top" wrapText="1"/>
    </xf>
    <xf numFmtId="0" fontId="27" fillId="3" borderId="21" xfId="1" applyNumberFormat="1" applyFont="1" applyFill="1" applyBorder="1" applyAlignment="1">
      <alignment horizontal="center" vertical="top" wrapText="1"/>
    </xf>
    <xf numFmtId="2" fontId="27" fillId="3" borderId="19" xfId="1" applyNumberFormat="1" applyFont="1" applyFill="1" applyBorder="1" applyAlignment="1">
      <alignment horizontal="center" vertical="top" wrapText="1"/>
    </xf>
    <xf numFmtId="2" fontId="27" fillId="3" borderId="22" xfId="1" applyNumberFormat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top" wrapText="1"/>
    </xf>
    <xf numFmtId="0" fontId="11" fillId="3" borderId="4" xfId="1" applyFont="1" applyFill="1" applyBorder="1" applyAlignment="1">
      <alignment horizontal="center" vertical="top" wrapText="1"/>
    </xf>
    <xf numFmtId="0" fontId="12" fillId="3" borderId="4" xfId="1" applyFont="1" applyFill="1" applyBorder="1" applyAlignment="1">
      <alignment horizontal="center" vertical="top" wrapText="1"/>
    </xf>
    <xf numFmtId="0" fontId="14" fillId="3" borderId="4" xfId="1" applyFont="1" applyFill="1" applyBorder="1" applyAlignment="1">
      <alignment horizontal="center" vertical="top" wrapText="1"/>
    </xf>
    <xf numFmtId="2" fontId="12" fillId="3" borderId="5" xfId="1" applyNumberFormat="1" applyFont="1" applyFill="1" applyBorder="1" applyAlignment="1">
      <alignment horizontal="center" vertical="top" wrapText="1"/>
    </xf>
    <xf numFmtId="0" fontId="17" fillId="3" borderId="9" xfId="1" applyFont="1" applyFill="1" applyBorder="1" applyAlignment="1">
      <alignment horizontal="center" vertical="top" wrapText="1"/>
    </xf>
    <xf numFmtId="0" fontId="17" fillId="3" borderId="10" xfId="1" applyFont="1" applyFill="1" applyBorder="1" applyAlignment="1">
      <alignment horizontal="center" vertical="top" wrapText="1"/>
    </xf>
    <xf numFmtId="0" fontId="18" fillId="3" borderId="10" xfId="1" applyFont="1" applyFill="1" applyBorder="1" applyAlignment="1">
      <alignment horizontal="center" vertical="top" wrapText="1"/>
    </xf>
    <xf numFmtId="2" fontId="17" fillId="3" borderId="11" xfId="1" applyNumberFormat="1" applyFont="1" applyFill="1" applyBorder="1" applyAlignment="1">
      <alignment horizontal="center" vertical="top" wrapText="1"/>
    </xf>
    <xf numFmtId="0" fontId="19" fillId="3" borderId="12" xfId="2" applyFont="1" applyFill="1" applyBorder="1" applyAlignment="1">
      <alignment horizontal="center" vertical="top" wrapText="1"/>
    </xf>
    <xf numFmtId="0" fontId="22" fillId="3" borderId="14" xfId="1" applyFont="1" applyFill="1" applyBorder="1" applyAlignment="1">
      <alignment horizontal="center" vertical="top" wrapText="1"/>
    </xf>
    <xf numFmtId="0" fontId="25" fillId="3" borderId="16" xfId="1" applyFont="1" applyFill="1" applyBorder="1" applyAlignment="1">
      <alignment horizontal="left" vertical="top" wrapText="1"/>
    </xf>
    <xf numFmtId="0" fontId="25" fillId="3" borderId="16" xfId="1" applyFont="1" applyFill="1" applyBorder="1" applyAlignment="1">
      <alignment horizontal="center" vertical="top" wrapText="1"/>
    </xf>
    <xf numFmtId="0" fontId="22" fillId="3" borderId="16" xfId="1" applyFont="1" applyFill="1" applyBorder="1" applyAlignment="1">
      <alignment horizontal="center" vertical="top" wrapText="1"/>
    </xf>
    <xf numFmtId="2" fontId="22" fillId="3" borderId="17" xfId="1" applyNumberFormat="1" applyFont="1" applyFill="1" applyBorder="1" applyAlignment="1">
      <alignment horizontal="center" vertical="top" wrapText="1"/>
    </xf>
    <xf numFmtId="2" fontId="22" fillId="3" borderId="14" xfId="1" applyNumberFormat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center" vertical="top" wrapText="1"/>
    </xf>
    <xf numFmtId="2" fontId="22" fillId="0" borderId="0" xfId="1" applyNumberFormat="1" applyFont="1" applyFill="1" applyBorder="1" applyAlignment="1">
      <alignment horizontal="center" vertical="top" wrapText="1"/>
    </xf>
    <xf numFmtId="4" fontId="24" fillId="0" borderId="0" xfId="1" applyNumberFormat="1" applyFont="1" applyFill="1" applyBorder="1" applyAlignment="1">
      <alignment horizontal="center"/>
    </xf>
    <xf numFmtId="0" fontId="2" fillId="0" borderId="0" xfId="1" applyFill="1"/>
    <xf numFmtId="0" fontId="2" fillId="0" borderId="0" xfId="1"/>
    <xf numFmtId="0" fontId="2" fillId="0" borderId="0" xfId="1" applyFont="1" applyFill="1"/>
    <xf numFmtId="0" fontId="19" fillId="2" borderId="28" xfId="2" applyFont="1" applyFill="1" applyBorder="1" applyAlignment="1">
      <alignment horizontal="center" vertical="top" wrapText="1"/>
    </xf>
    <xf numFmtId="0" fontId="27" fillId="0" borderId="23" xfId="1" applyFont="1" applyFill="1" applyBorder="1" applyAlignment="1">
      <alignment horizontal="center" vertical="top" wrapText="1"/>
    </xf>
    <xf numFmtId="0" fontId="23" fillId="0" borderId="24" xfId="1" applyFont="1" applyFill="1" applyBorder="1" applyAlignment="1">
      <alignment horizontal="left" vertical="top" wrapText="1"/>
    </xf>
    <xf numFmtId="0" fontId="23" fillId="0" borderId="24" xfId="1" applyFont="1" applyFill="1" applyBorder="1" applyAlignment="1">
      <alignment horizontal="center" vertical="top" wrapText="1"/>
    </xf>
    <xf numFmtId="0" fontId="27" fillId="0" borderId="24" xfId="1" applyFont="1" applyFill="1" applyBorder="1" applyAlignment="1">
      <alignment horizontal="center" vertical="top" wrapText="1"/>
    </xf>
    <xf numFmtId="0" fontId="27" fillId="0" borderId="25" xfId="1" applyFont="1" applyFill="1" applyBorder="1" applyAlignment="1">
      <alignment horizontal="center" vertical="top" wrapText="1"/>
    </xf>
    <xf numFmtId="0" fontId="23" fillId="0" borderId="14" xfId="1" applyFont="1" applyFill="1" applyBorder="1" applyAlignment="1">
      <alignment horizontal="center" vertical="top" wrapText="1"/>
    </xf>
    <xf numFmtId="2" fontId="23" fillId="0" borderId="18" xfId="1" applyNumberFormat="1" applyFont="1" applyFill="1" applyBorder="1" applyAlignment="1">
      <alignment horizontal="center" vertical="top" wrapText="1"/>
    </xf>
    <xf numFmtId="0" fontId="27" fillId="0" borderId="19" xfId="1" applyFont="1" applyFill="1" applyBorder="1" applyAlignment="1">
      <alignment horizontal="center" vertical="top" wrapText="1"/>
    </xf>
    <xf numFmtId="0" fontId="27" fillId="0" borderId="20" xfId="1" applyFont="1" applyFill="1" applyBorder="1" applyAlignment="1">
      <alignment horizontal="left" vertical="top" wrapText="1"/>
    </xf>
    <xf numFmtId="0" fontId="27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27" fillId="0" borderId="21" xfId="1" applyFont="1" applyBorder="1" applyAlignment="1">
      <alignment horizontal="center" vertical="top" wrapText="1"/>
    </xf>
    <xf numFmtId="0" fontId="23" fillId="0" borderId="19" xfId="1" applyFont="1" applyBorder="1" applyAlignment="1">
      <alignment horizontal="center" vertical="top" wrapText="1"/>
    </xf>
    <xf numFmtId="2" fontId="23" fillId="0" borderId="22" xfId="1" applyNumberFormat="1" applyFont="1" applyBorder="1" applyAlignment="1">
      <alignment horizontal="center" vertical="top" wrapText="1"/>
    </xf>
    <xf numFmtId="2" fontId="23" fillId="0" borderId="19" xfId="1" applyNumberFormat="1" applyFont="1" applyBorder="1" applyAlignment="1">
      <alignment horizontal="center" vertical="top" wrapText="1"/>
    </xf>
    <xf numFmtId="0" fontId="27" fillId="0" borderId="13" xfId="1" applyFont="1" applyFill="1" applyBorder="1" applyAlignment="1">
      <alignment vertical="top" wrapText="1"/>
    </xf>
    <xf numFmtId="0" fontId="22" fillId="0" borderId="0" xfId="1" applyFont="1" applyBorder="1" applyAlignment="1">
      <alignment horizontal="left" vertical="top" wrapText="1"/>
    </xf>
    <xf numFmtId="0" fontId="27" fillId="0" borderId="0" xfId="1" applyFont="1" applyBorder="1" applyAlignment="1">
      <alignment horizontal="center" vertical="top" wrapText="1"/>
    </xf>
    <xf numFmtId="2" fontId="27" fillId="0" borderId="0" xfId="1" applyNumberFormat="1" applyFont="1" applyFill="1" applyBorder="1" applyAlignment="1">
      <alignment horizontal="center" vertical="top" wrapText="1"/>
    </xf>
    <xf numFmtId="2" fontId="27" fillId="0" borderId="0" xfId="1" applyNumberFormat="1" applyFont="1" applyBorder="1" applyAlignment="1">
      <alignment horizontal="center" vertical="top" wrapText="1"/>
    </xf>
    <xf numFmtId="0" fontId="27" fillId="0" borderId="29" xfId="1" applyFont="1" applyFill="1" applyBorder="1" applyAlignment="1">
      <alignment horizontal="center" vertical="top" wrapText="1"/>
    </xf>
    <xf numFmtId="0" fontId="23" fillId="4" borderId="30" xfId="1" applyFont="1" applyFill="1" applyBorder="1" applyAlignment="1">
      <alignment horizontal="left" vertical="top" wrapText="1"/>
    </xf>
    <xf numFmtId="0" fontId="23" fillId="4" borderId="30" xfId="1" applyFont="1" applyFill="1" applyBorder="1" applyAlignment="1">
      <alignment horizontal="center" vertical="top" wrapText="1"/>
    </xf>
    <xf numFmtId="0" fontId="27" fillId="4" borderId="30" xfId="1" applyFont="1" applyFill="1" applyBorder="1" applyAlignment="1">
      <alignment horizontal="center" vertical="top" wrapText="1"/>
    </xf>
    <xf numFmtId="2" fontId="27" fillId="4" borderId="31" xfId="1" applyNumberFormat="1" applyFont="1" applyFill="1" applyBorder="1" applyAlignment="1">
      <alignment horizontal="center" vertical="top" wrapText="1"/>
    </xf>
    <xf numFmtId="2" fontId="23" fillId="4" borderId="29" xfId="1" applyNumberFormat="1" applyFont="1" applyFill="1" applyBorder="1" applyAlignment="1">
      <alignment horizontal="center" vertical="top" wrapText="1"/>
    </xf>
    <xf numFmtId="2" fontId="23" fillId="4" borderId="32" xfId="1" applyNumberFormat="1" applyFont="1" applyFill="1" applyBorder="1" applyAlignment="1">
      <alignment horizontal="center" vertical="top" wrapText="1"/>
    </xf>
    <xf numFmtId="0" fontId="23" fillId="0" borderId="30" xfId="1" applyFont="1" applyBorder="1" applyAlignment="1">
      <alignment horizontal="left" vertical="top" wrapText="1"/>
    </xf>
    <xf numFmtId="0" fontId="23" fillId="0" borderId="30" xfId="1" applyFont="1" applyBorder="1" applyAlignment="1">
      <alignment horizontal="center" vertical="top" wrapText="1"/>
    </xf>
    <xf numFmtId="0" fontId="27" fillId="0" borderId="30" xfId="1" applyFont="1" applyBorder="1" applyAlignment="1">
      <alignment horizontal="center" vertical="top" wrapText="1"/>
    </xf>
    <xf numFmtId="0" fontId="27" fillId="0" borderId="29" xfId="1" applyFont="1" applyBorder="1" applyAlignment="1">
      <alignment horizontal="center" vertical="top" wrapText="1"/>
    </xf>
    <xf numFmtId="0" fontId="23" fillId="0" borderId="29" xfId="1" applyFont="1" applyBorder="1" applyAlignment="1">
      <alignment horizontal="center" vertical="top" wrapText="1"/>
    </xf>
    <xf numFmtId="2" fontId="23" fillId="0" borderId="32" xfId="1" applyNumberFormat="1" applyFont="1" applyBorder="1" applyAlignment="1">
      <alignment horizontal="center" vertical="top" wrapText="1"/>
    </xf>
    <xf numFmtId="2" fontId="23" fillId="0" borderId="29" xfId="1" applyNumberFormat="1" applyFont="1" applyBorder="1" applyAlignment="1">
      <alignment horizontal="center" vertical="top" wrapText="1"/>
    </xf>
    <xf numFmtId="0" fontId="27" fillId="0" borderId="0" xfId="1" applyFont="1" applyFill="1" applyBorder="1" applyAlignment="1">
      <alignment vertical="top" wrapText="1"/>
    </xf>
    <xf numFmtId="0" fontId="27" fillId="0" borderId="14" xfId="1" applyFont="1" applyFill="1" applyBorder="1" applyAlignment="1">
      <alignment horizontal="center" vertical="top" wrapText="1"/>
    </xf>
    <xf numFmtId="0" fontId="23" fillId="0" borderId="16" xfId="1" applyFont="1" applyFill="1" applyBorder="1" applyAlignment="1">
      <alignment horizontal="left" vertical="top" wrapText="1"/>
    </xf>
    <xf numFmtId="0" fontId="23" fillId="0" borderId="16" xfId="1" applyFont="1" applyFill="1" applyBorder="1" applyAlignment="1">
      <alignment horizontal="center" vertical="top" wrapText="1"/>
    </xf>
    <xf numFmtId="0" fontId="27" fillId="0" borderId="16" xfId="1" applyFont="1" applyFill="1" applyBorder="1" applyAlignment="1">
      <alignment horizontal="center" vertical="top" wrapText="1"/>
    </xf>
    <xf numFmtId="2" fontId="27" fillId="0" borderId="17" xfId="1" applyNumberFormat="1" applyFont="1" applyFill="1" applyBorder="1" applyAlignment="1">
      <alignment horizontal="center" vertical="top" wrapText="1"/>
    </xf>
    <xf numFmtId="2" fontId="23" fillId="0" borderId="6" xfId="1" applyNumberFormat="1" applyFont="1" applyFill="1" applyBorder="1" applyAlignment="1">
      <alignment horizontal="center" vertical="top" wrapText="1"/>
    </xf>
    <xf numFmtId="2" fontId="23" fillId="0" borderId="14" xfId="1" applyNumberFormat="1" applyFont="1" applyFill="1" applyBorder="1" applyAlignment="1">
      <alignment horizontal="center" vertical="top" wrapText="1"/>
    </xf>
    <xf numFmtId="0" fontId="27" fillId="0" borderId="24" xfId="1" applyFont="1" applyFill="1" applyBorder="1" applyAlignment="1">
      <alignment horizontal="left" vertical="top" wrapText="1"/>
    </xf>
    <xf numFmtId="2" fontId="27" fillId="0" borderId="25" xfId="1" applyNumberFormat="1" applyFont="1" applyFill="1" applyBorder="1" applyAlignment="1">
      <alignment horizontal="center" vertical="top" wrapText="1"/>
    </xf>
    <xf numFmtId="2" fontId="23" fillId="0" borderId="33" xfId="1" applyNumberFormat="1" applyFont="1" applyFill="1" applyBorder="1" applyAlignment="1">
      <alignment horizontal="center" vertical="top" wrapText="1"/>
    </xf>
    <xf numFmtId="2" fontId="23" fillId="0" borderId="26" xfId="1" applyNumberFormat="1" applyFont="1" applyFill="1" applyBorder="1" applyAlignment="1">
      <alignment horizontal="center" vertical="top" wrapText="1"/>
    </xf>
    <xf numFmtId="2" fontId="23" fillId="0" borderId="23" xfId="1" applyNumberFormat="1" applyFont="1" applyFill="1" applyBorder="1" applyAlignment="1">
      <alignment horizontal="center" vertical="top" wrapText="1"/>
    </xf>
    <xf numFmtId="2" fontId="27" fillId="0" borderId="21" xfId="1" applyNumberFormat="1" applyFont="1" applyFill="1" applyBorder="1" applyAlignment="1">
      <alignment horizontal="center" vertical="top" wrapText="1"/>
    </xf>
    <xf numFmtId="2" fontId="23" fillId="0" borderId="19" xfId="1" applyNumberFormat="1" applyFont="1" applyFill="1" applyBorder="1" applyAlignment="1">
      <alignment horizontal="center" vertical="top" wrapText="1"/>
    </xf>
    <xf numFmtId="2" fontId="23" fillId="0" borderId="22" xfId="1" applyNumberFormat="1" applyFont="1" applyFill="1" applyBorder="1" applyAlignment="1">
      <alignment horizontal="center" vertical="top" wrapText="1"/>
    </xf>
    <xf numFmtId="2" fontId="23" fillId="0" borderId="34" xfId="1" applyNumberFormat="1" applyFont="1" applyFill="1" applyBorder="1" applyAlignment="1">
      <alignment horizontal="center" vertical="top" wrapText="1"/>
    </xf>
    <xf numFmtId="2" fontId="27" fillId="0" borderId="32" xfId="1" applyNumberFormat="1" applyFont="1" applyBorder="1" applyAlignment="1">
      <alignment horizontal="center" vertical="top" wrapText="1"/>
    </xf>
    <xf numFmtId="0" fontId="27" fillId="0" borderId="13" xfId="1" applyFont="1" applyFill="1" applyBorder="1" applyAlignment="1">
      <alignment horizontal="center" vertical="top" wrapText="1"/>
    </xf>
    <xf numFmtId="0" fontId="28" fillId="0" borderId="13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31" fillId="0" borderId="13" xfId="1" applyFont="1" applyFill="1" applyBorder="1" applyAlignment="1">
      <alignment horizontal="left" vertical="top" wrapText="1"/>
    </xf>
    <xf numFmtId="0" fontId="31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2" fontId="3" fillId="0" borderId="0" xfId="1" applyNumberFormat="1" applyFont="1" applyFill="1" applyBorder="1" applyAlignment="1">
      <alignment horizontal="center" vertical="top" wrapText="1"/>
    </xf>
    <xf numFmtId="2" fontId="3" fillId="0" borderId="0" xfId="1" applyNumberFormat="1" applyFont="1" applyBorder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 wrapText="1"/>
    </xf>
    <xf numFmtId="2" fontId="23" fillId="0" borderId="0" xfId="1" applyNumberFormat="1" applyFont="1" applyFill="1" applyBorder="1" applyAlignment="1">
      <alignment horizontal="center" vertical="top" wrapText="1"/>
    </xf>
    <xf numFmtId="0" fontId="28" fillId="0" borderId="8" xfId="1" applyFont="1" applyFill="1" applyBorder="1" applyAlignment="1">
      <alignment horizontal="center" wrapText="1"/>
    </xf>
    <xf numFmtId="0" fontId="28" fillId="0" borderId="2" xfId="1" applyFont="1" applyFill="1" applyBorder="1" applyAlignment="1">
      <alignment horizontal="center" wrapText="1"/>
    </xf>
    <xf numFmtId="0" fontId="23" fillId="0" borderId="20" xfId="1" applyFont="1" applyFill="1" applyBorder="1" applyAlignment="1">
      <alignment horizontal="left" vertical="top" wrapText="1"/>
    </xf>
    <xf numFmtId="0" fontId="23" fillId="0" borderId="20" xfId="1" applyFont="1" applyFill="1" applyBorder="1" applyAlignment="1">
      <alignment horizontal="center" vertical="top" wrapText="1"/>
    </xf>
    <xf numFmtId="0" fontId="27" fillId="0" borderId="0" xfId="1" applyFont="1" applyBorder="1" applyAlignment="1">
      <alignment horizontal="left" vertical="top" wrapText="1"/>
    </xf>
    <xf numFmtId="0" fontId="23" fillId="0" borderId="16" xfId="1" applyFont="1" applyBorder="1" applyAlignment="1">
      <alignment horizontal="left" vertical="top" wrapText="1"/>
    </xf>
    <xf numFmtId="0" fontId="27" fillId="0" borderId="16" xfId="1" applyFont="1" applyBorder="1" applyAlignment="1">
      <alignment horizontal="center" vertical="top" wrapText="1"/>
    </xf>
    <xf numFmtId="2" fontId="27" fillId="0" borderId="16" xfId="1" applyNumberFormat="1" applyFont="1" applyBorder="1" applyAlignment="1">
      <alignment horizontal="center" vertical="top" wrapText="1"/>
    </xf>
    <xf numFmtId="164" fontId="27" fillId="0" borderId="17" xfId="1" applyNumberFormat="1" applyFont="1" applyBorder="1" applyAlignment="1">
      <alignment horizontal="center" vertical="top" wrapText="1"/>
    </xf>
    <xf numFmtId="165" fontId="27" fillId="0" borderId="14" xfId="1" applyNumberFormat="1" applyFont="1" applyBorder="1" applyAlignment="1">
      <alignment horizontal="center" vertical="top" wrapText="1"/>
    </xf>
    <xf numFmtId="165" fontId="27" fillId="0" borderId="18" xfId="1" applyNumberFormat="1" applyFont="1" applyBorder="1" applyAlignment="1">
      <alignment horizontal="center" vertical="top" wrapText="1"/>
    </xf>
    <xf numFmtId="0" fontId="27" fillId="0" borderId="35" xfId="1" applyFont="1" applyFill="1" applyBorder="1" applyAlignment="1">
      <alignment horizontal="center" vertical="top" wrapText="1"/>
    </xf>
    <xf numFmtId="0" fontId="23" fillId="0" borderId="36" xfId="1" applyFont="1" applyBorder="1" applyAlignment="1">
      <alignment horizontal="left" vertical="top" wrapText="1"/>
    </xf>
    <xf numFmtId="0" fontId="27" fillId="0" borderId="36" xfId="1" applyFont="1" applyBorder="1" applyAlignment="1">
      <alignment horizontal="center" vertical="top" wrapText="1"/>
    </xf>
    <xf numFmtId="4" fontId="27" fillId="0" borderId="37" xfId="1" applyNumberFormat="1" applyFont="1" applyFill="1" applyBorder="1" applyAlignment="1">
      <alignment horizontal="center" vertical="top" wrapText="1"/>
    </xf>
    <xf numFmtId="165" fontId="27" fillId="0" borderId="23" xfId="1" applyNumberFormat="1" applyFont="1" applyBorder="1" applyAlignment="1">
      <alignment horizontal="center" vertical="top" wrapText="1"/>
    </xf>
    <xf numFmtId="165" fontId="27" fillId="0" borderId="26" xfId="1" applyNumberFormat="1" applyFont="1" applyBorder="1" applyAlignment="1">
      <alignment horizontal="center" vertical="top" wrapText="1"/>
    </xf>
    <xf numFmtId="0" fontId="23" fillId="4" borderId="20" xfId="1" applyFont="1" applyFill="1" applyBorder="1" applyAlignment="1">
      <alignment horizontal="left" vertical="top" wrapText="1"/>
    </xf>
    <xf numFmtId="0" fontId="27" fillId="4" borderId="20" xfId="1" applyFont="1" applyFill="1" applyBorder="1" applyAlignment="1">
      <alignment horizontal="center" vertical="top" wrapText="1"/>
    </xf>
    <xf numFmtId="2" fontId="27" fillId="4" borderId="20" xfId="1" applyNumberFormat="1" applyFont="1" applyFill="1" applyBorder="1" applyAlignment="1">
      <alignment horizontal="center" vertical="top" wrapText="1"/>
    </xf>
    <xf numFmtId="164" fontId="27" fillId="4" borderId="21" xfId="1" applyNumberFormat="1" applyFont="1" applyFill="1" applyBorder="1" applyAlignment="1">
      <alignment horizontal="center" vertical="top" wrapText="1"/>
    </xf>
    <xf numFmtId="2" fontId="23" fillId="4" borderId="34" xfId="1" applyNumberFormat="1" applyFont="1" applyFill="1" applyBorder="1" applyAlignment="1">
      <alignment horizontal="center" vertical="top" wrapText="1"/>
    </xf>
    <xf numFmtId="2" fontId="23" fillId="4" borderId="11" xfId="1" applyNumberFormat="1" applyFont="1" applyFill="1" applyBorder="1" applyAlignment="1">
      <alignment horizontal="center" vertical="top" wrapText="1"/>
    </xf>
    <xf numFmtId="2" fontId="23" fillId="4" borderId="9" xfId="1" applyNumberFormat="1" applyFont="1" applyFill="1" applyBorder="1" applyAlignment="1">
      <alignment horizontal="center" vertical="top" wrapText="1"/>
    </xf>
    <xf numFmtId="4" fontId="27" fillId="0" borderId="0" xfId="1" applyNumberFormat="1" applyFont="1" applyFill="1" applyBorder="1" applyAlignment="1">
      <alignment horizontal="center" vertical="top" wrapText="1"/>
    </xf>
    <xf numFmtId="164" fontId="23" fillId="0" borderId="0" xfId="1" applyNumberFormat="1" applyFont="1" applyBorder="1" applyAlignment="1">
      <alignment horizontal="center" vertical="top" wrapText="1"/>
    </xf>
    <xf numFmtId="0" fontId="23" fillId="0" borderId="16" xfId="1" applyFont="1" applyBorder="1" applyAlignment="1">
      <alignment horizontal="center" vertical="top" wrapText="1"/>
    </xf>
    <xf numFmtId="2" fontId="27" fillId="0" borderId="17" xfId="1" applyNumberFormat="1" applyFont="1" applyBorder="1" applyAlignment="1">
      <alignment horizontal="center" vertical="top" wrapText="1"/>
    </xf>
    <xf numFmtId="2" fontId="23" fillId="0" borderId="6" xfId="1" applyNumberFormat="1" applyFont="1" applyBorder="1" applyAlignment="1">
      <alignment horizontal="center" vertical="top" wrapText="1"/>
    </xf>
    <xf numFmtId="2" fontId="23" fillId="0" borderId="18" xfId="1" applyNumberFormat="1" applyFont="1" applyBorder="1" applyAlignment="1">
      <alignment horizontal="center" vertical="top" wrapText="1"/>
    </xf>
    <xf numFmtId="2" fontId="23" fillId="0" borderId="14" xfId="1" applyNumberFormat="1" applyFont="1" applyBorder="1" applyAlignment="1">
      <alignment horizontal="center" vertical="top" wrapText="1"/>
    </xf>
    <xf numFmtId="0" fontId="27" fillId="0" borderId="24" xfId="1" applyFont="1" applyBorder="1" applyAlignment="1">
      <alignment horizontal="left" vertical="top" wrapText="1"/>
    </xf>
    <xf numFmtId="0" fontId="27" fillId="0" borderId="24" xfId="1" applyFont="1" applyBorder="1" applyAlignment="1">
      <alignment horizontal="center" vertical="top" wrapText="1"/>
    </xf>
    <xf numFmtId="2" fontId="27" fillId="0" borderId="25" xfId="1" applyNumberFormat="1" applyFont="1" applyBorder="1" applyAlignment="1">
      <alignment horizontal="center" vertical="top" wrapText="1"/>
    </xf>
    <xf numFmtId="2" fontId="23" fillId="0" borderId="23" xfId="1" applyNumberFormat="1" applyFont="1" applyBorder="1" applyAlignment="1">
      <alignment horizontal="center" vertical="top" wrapText="1"/>
    </xf>
    <xf numFmtId="2" fontId="23" fillId="0" borderId="26" xfId="1" applyNumberFormat="1" applyFont="1" applyBorder="1" applyAlignment="1">
      <alignment horizontal="center" vertical="top" wrapText="1"/>
    </xf>
    <xf numFmtId="2" fontId="23" fillId="0" borderId="33" xfId="1" applyNumberFormat="1" applyFont="1" applyBorder="1" applyAlignment="1">
      <alignment horizontal="center" vertical="top" wrapText="1"/>
    </xf>
    <xf numFmtId="0" fontId="2" fillId="0" borderId="13" xfId="1" applyFill="1" applyBorder="1"/>
    <xf numFmtId="0" fontId="2" fillId="0" borderId="0" xfId="1" applyBorder="1"/>
    <xf numFmtId="0" fontId="2" fillId="0" borderId="0" xfId="1" applyFont="1" applyFill="1" applyBorder="1"/>
    <xf numFmtId="0" fontId="23" fillId="0" borderId="30" xfId="1" applyFont="1" applyFill="1" applyBorder="1" applyAlignment="1">
      <alignment horizontal="left" vertical="top" wrapText="1"/>
    </xf>
    <xf numFmtId="0" fontId="23" fillId="0" borderId="30" xfId="1" applyFont="1" applyFill="1" applyBorder="1" applyAlignment="1">
      <alignment horizontal="center" vertical="top" wrapText="1"/>
    </xf>
    <xf numFmtId="0" fontId="27" fillId="0" borderId="30" xfId="1" applyFont="1" applyFill="1" applyBorder="1" applyAlignment="1">
      <alignment horizontal="center" vertical="top" wrapText="1"/>
    </xf>
    <xf numFmtId="2" fontId="27" fillId="0" borderId="31" xfId="1" applyNumberFormat="1" applyFont="1" applyFill="1" applyBorder="1" applyAlignment="1">
      <alignment horizontal="center" vertical="top" wrapText="1"/>
    </xf>
    <xf numFmtId="2" fontId="23" fillId="0" borderId="29" xfId="1" applyNumberFormat="1" applyFont="1" applyFill="1" applyBorder="1" applyAlignment="1">
      <alignment horizontal="center" vertical="top" wrapText="1"/>
    </xf>
    <xf numFmtId="2" fontId="23" fillId="0" borderId="32" xfId="1" applyNumberFormat="1" applyFont="1" applyFill="1" applyBorder="1" applyAlignment="1">
      <alignment horizontal="center" vertical="top" wrapText="1"/>
    </xf>
    <xf numFmtId="0" fontId="2" fillId="0" borderId="23" xfId="1" applyFill="1" applyBorder="1" applyAlignment="1">
      <alignment horizontal="center"/>
    </xf>
    <xf numFmtId="0" fontId="40" fillId="0" borderId="24" xfId="1" applyFont="1" applyFill="1" applyBorder="1" applyAlignment="1">
      <alignment horizontal="left" wrapText="1"/>
    </xf>
    <xf numFmtId="0" fontId="41" fillId="0" borderId="24" xfId="1" applyFont="1" applyFill="1" applyBorder="1" applyAlignment="1">
      <alignment horizontal="center"/>
    </xf>
    <xf numFmtId="0" fontId="37" fillId="0" borderId="24" xfId="3" applyFont="1" applyFill="1" applyBorder="1" applyAlignment="1" applyProtection="1">
      <alignment horizontal="center" vertical="center" wrapText="1"/>
      <protection hidden="1"/>
    </xf>
    <xf numFmtId="0" fontId="39" fillId="0" borderId="24" xfId="2" applyFont="1" applyFill="1" applyBorder="1" applyAlignment="1">
      <alignment horizontal="center" vertical="top" wrapText="1"/>
    </xf>
    <xf numFmtId="0" fontId="42" fillId="0" borderId="24" xfId="1" applyFont="1" applyBorder="1" applyAlignment="1">
      <alignment horizontal="center" wrapText="1"/>
    </xf>
    <xf numFmtId="2" fontId="43" fillId="0" borderId="24" xfId="4" applyNumberFormat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top" wrapText="1"/>
    </xf>
    <xf numFmtId="0" fontId="17" fillId="2" borderId="40" xfId="1" applyFont="1" applyFill="1" applyBorder="1" applyAlignment="1">
      <alignment horizontal="center" vertical="top" wrapText="1"/>
    </xf>
    <xf numFmtId="0" fontId="18" fillId="2" borderId="40" xfId="1" applyFont="1" applyFill="1" applyBorder="1" applyAlignment="1">
      <alignment horizontal="center" vertical="top" wrapText="1"/>
    </xf>
    <xf numFmtId="2" fontId="17" fillId="2" borderId="41" xfId="1" applyNumberFormat="1" applyFont="1" applyFill="1" applyBorder="1" applyAlignment="1">
      <alignment horizontal="center" vertical="top" wrapText="1"/>
    </xf>
    <xf numFmtId="0" fontId="22" fillId="2" borderId="42" xfId="1" applyFont="1" applyFill="1" applyBorder="1" applyAlignment="1">
      <alignment horizontal="center" vertical="top" wrapText="1"/>
    </xf>
    <xf numFmtId="0" fontId="22" fillId="2" borderId="15" xfId="1" applyFont="1" applyFill="1" applyBorder="1" applyAlignment="1">
      <alignment horizontal="center" vertical="top" wrapText="1"/>
    </xf>
    <xf numFmtId="2" fontId="22" fillId="2" borderId="43" xfId="1" applyNumberFormat="1" applyFont="1" applyFill="1" applyBorder="1" applyAlignment="1">
      <alignment horizontal="center" vertical="top" wrapText="1"/>
    </xf>
    <xf numFmtId="2" fontId="22" fillId="2" borderId="42" xfId="1" applyNumberFormat="1" applyFont="1" applyFill="1" applyBorder="1" applyAlignment="1">
      <alignment horizontal="center" vertical="top" wrapText="1"/>
    </xf>
    <xf numFmtId="2" fontId="22" fillId="2" borderId="44" xfId="1" applyNumberFormat="1" applyFont="1" applyFill="1" applyBorder="1" applyAlignment="1">
      <alignment horizontal="center" vertical="top" wrapText="1"/>
    </xf>
    <xf numFmtId="4" fontId="24" fillId="2" borderId="42" xfId="1" applyNumberFormat="1" applyFont="1" applyFill="1" applyBorder="1" applyAlignment="1">
      <alignment horizontal="center"/>
    </xf>
    <xf numFmtId="4" fontId="24" fillId="2" borderId="44" xfId="1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left" vertical="center"/>
    </xf>
    <xf numFmtId="0" fontId="45" fillId="0" borderId="0" xfId="0" applyFont="1"/>
    <xf numFmtId="0" fontId="45" fillId="0" borderId="0" xfId="0" applyFont="1" applyAlignment="1">
      <alignment horizontal="center" vertical="center"/>
    </xf>
    <xf numFmtId="166" fontId="45" fillId="0" borderId="0" xfId="0" applyNumberFormat="1" applyFont="1" applyAlignment="1">
      <alignment horizontal="center" vertical="center"/>
    </xf>
    <xf numFmtId="0" fontId="1" fillId="0" borderId="0" xfId="0" applyFont="1"/>
    <xf numFmtId="0" fontId="4" fillId="0" borderId="0" xfId="1" applyFont="1" applyFill="1" applyBorder="1" applyAlignment="1">
      <alignment horizontal="left"/>
    </xf>
    <xf numFmtId="0" fontId="1" fillId="0" borderId="0" xfId="0" applyFont="1"/>
    <xf numFmtId="0" fontId="46" fillId="0" borderId="0" xfId="0" applyFont="1" applyBorder="1" applyAlignment="1">
      <alignment horizontal="left" vertical="center" wrapText="1"/>
    </xf>
    <xf numFmtId="0" fontId="47" fillId="0" borderId="0" xfId="0" applyFont="1" applyFill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41" fillId="0" borderId="24" xfId="1" applyFont="1" applyFill="1" applyBorder="1" applyAlignment="1">
      <alignment horizontal="left" wrapText="1"/>
    </xf>
    <xf numFmtId="2" fontId="43" fillId="0" borderId="24" xfId="4" applyNumberFormat="1" applyFont="1" applyFill="1" applyBorder="1" applyAlignment="1">
      <alignment horizontal="center"/>
    </xf>
    <xf numFmtId="0" fontId="37" fillId="0" borderId="24" xfId="3" applyFont="1" applyFill="1" applyBorder="1" applyAlignment="1" applyProtection="1">
      <alignment horizontal="center" vertical="center" wrapText="1"/>
      <protection hidden="1"/>
    </xf>
    <xf numFmtId="0" fontId="39" fillId="0" borderId="24" xfId="2" applyFont="1" applyFill="1" applyBorder="1" applyAlignment="1">
      <alignment horizontal="center" vertical="top" wrapText="1"/>
    </xf>
    <xf numFmtId="0" fontId="36" fillId="7" borderId="23" xfId="1" applyFont="1" applyFill="1" applyBorder="1" applyAlignment="1">
      <alignment horizontal="center" vertical="center" wrapText="1"/>
    </xf>
    <xf numFmtId="0" fontId="36" fillId="7" borderId="24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top" wrapText="1"/>
    </xf>
    <xf numFmtId="0" fontId="38" fillId="0" borderId="24" xfId="3" applyFont="1" applyFill="1" applyBorder="1" applyAlignment="1" applyProtection="1">
      <alignment horizontal="center" vertical="center" wrapText="1"/>
      <protection hidden="1"/>
    </xf>
    <xf numFmtId="2" fontId="42" fillId="0" borderId="24" xfId="1" applyNumberFormat="1" applyFont="1" applyBorder="1" applyAlignment="1">
      <alignment horizontal="center" wrapText="1"/>
    </xf>
    <xf numFmtId="0" fontId="36" fillId="7" borderId="14" xfId="1" applyFont="1" applyFill="1" applyBorder="1" applyAlignment="1">
      <alignment horizontal="center" vertical="center" wrapText="1"/>
    </xf>
    <xf numFmtId="0" fontId="36" fillId="7" borderId="16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0" xfId="1" applyFont="1" applyFill="1" applyBorder="1" applyAlignment="1">
      <alignment horizontal="center" vertical="top" wrapText="1"/>
    </xf>
    <xf numFmtId="0" fontId="28" fillId="0" borderId="13" xfId="1" applyFont="1" applyFill="1" applyBorder="1" applyAlignment="1">
      <alignment horizontal="center" vertical="top" wrapText="1"/>
    </xf>
    <xf numFmtId="0" fontId="28" fillId="0" borderId="0" xfId="1" applyFont="1" applyFill="1" applyBorder="1" applyAlignment="1">
      <alignment horizontal="center" vertical="top" wrapText="1"/>
    </xf>
    <xf numFmtId="0" fontId="28" fillId="0" borderId="13" xfId="1" applyFont="1" applyFill="1" applyBorder="1" applyAlignment="1">
      <alignment horizontal="center" wrapText="1"/>
    </xf>
    <xf numFmtId="0" fontId="28" fillId="0" borderId="0" xfId="1" applyFont="1" applyFill="1" applyBorder="1" applyAlignment="1">
      <alignment horizontal="center" wrapText="1"/>
    </xf>
    <xf numFmtId="0" fontId="34" fillId="6" borderId="13" xfId="1" applyFont="1" applyFill="1" applyBorder="1" applyAlignment="1">
      <alignment horizontal="center"/>
    </xf>
    <xf numFmtId="0" fontId="34" fillId="6" borderId="0" xfId="1" applyFont="1" applyFill="1" applyBorder="1" applyAlignment="1">
      <alignment horizontal="center"/>
    </xf>
    <xf numFmtId="0" fontId="34" fillId="6" borderId="27" xfId="1" applyFont="1" applyFill="1" applyBorder="1" applyAlignment="1">
      <alignment horizontal="center"/>
    </xf>
    <xf numFmtId="0" fontId="34" fillId="6" borderId="1" xfId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35" fillId="0" borderId="0" xfId="1" applyFont="1" applyBorder="1" applyAlignment="1">
      <alignment horizontal="center"/>
    </xf>
    <xf numFmtId="0" fontId="28" fillId="0" borderId="13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 wrapText="1"/>
    </xf>
    <xf numFmtId="0" fontId="28" fillId="5" borderId="13" xfId="1" applyFont="1" applyFill="1" applyBorder="1" applyAlignment="1">
      <alignment horizontal="center" wrapText="1"/>
    </xf>
    <xf numFmtId="0" fontId="28" fillId="5" borderId="0" xfId="1" applyFont="1" applyFill="1" applyBorder="1" applyAlignment="1">
      <alignment horizontal="center" wrapText="1"/>
    </xf>
    <xf numFmtId="0" fontId="28" fillId="0" borderId="8" xfId="1" applyFont="1" applyFill="1" applyBorder="1" applyAlignment="1">
      <alignment horizontal="center"/>
    </xf>
    <xf numFmtId="0" fontId="28" fillId="0" borderId="2" xfId="1" applyFont="1" applyFill="1" applyBorder="1" applyAlignment="1">
      <alignment horizontal="center"/>
    </xf>
    <xf numFmtId="0" fontId="16" fillId="2" borderId="6" xfId="2" applyFont="1" applyFill="1" applyBorder="1" applyAlignment="1">
      <alignment horizontal="center" vertical="top" wrapText="1"/>
    </xf>
    <xf numFmtId="0" fontId="16" fillId="2" borderId="7" xfId="2" applyFont="1" applyFill="1" applyBorder="1" applyAlignment="1">
      <alignment horizontal="center" vertical="top" wrapText="1"/>
    </xf>
    <xf numFmtId="2" fontId="11" fillId="2" borderId="6" xfId="1" applyNumberFormat="1" applyFont="1" applyFill="1" applyBorder="1" applyAlignment="1">
      <alignment horizontal="center" vertical="top" wrapText="1"/>
    </xf>
    <xf numFmtId="2" fontId="11" fillId="2" borderId="7" xfId="1" applyNumberFormat="1" applyFont="1" applyFill="1" applyBorder="1" applyAlignment="1">
      <alignment horizontal="center" vertical="top" wrapText="1"/>
    </xf>
    <xf numFmtId="0" fontId="16" fillId="3" borderId="6" xfId="2" applyFont="1" applyFill="1" applyBorder="1" applyAlignment="1">
      <alignment horizontal="center" vertical="top" wrapText="1"/>
    </xf>
    <xf numFmtId="0" fontId="16" fillId="3" borderId="7" xfId="2" applyFont="1" applyFill="1" applyBorder="1" applyAlignment="1">
      <alignment horizontal="center" vertical="top" wrapText="1"/>
    </xf>
    <xf numFmtId="2" fontId="11" fillId="3" borderId="6" xfId="1" applyNumberFormat="1" applyFont="1" applyFill="1" applyBorder="1" applyAlignment="1">
      <alignment horizontal="center" vertical="top" wrapText="1"/>
    </xf>
    <xf numFmtId="2" fontId="11" fillId="3" borderId="7" xfId="1" applyNumberFormat="1" applyFont="1" applyFill="1" applyBorder="1" applyAlignment="1">
      <alignment horizontal="center" vertical="top" wrapText="1"/>
    </xf>
    <xf numFmtId="0" fontId="29" fillId="2" borderId="0" xfId="1" applyFont="1" applyFill="1" applyAlignment="1">
      <alignment horizontal="center"/>
    </xf>
    <xf numFmtId="0" fontId="9" fillId="2" borderId="34" xfId="1" applyFont="1" applyFill="1" applyBorder="1" applyAlignment="1">
      <alignment horizontal="center" wrapText="1"/>
    </xf>
    <xf numFmtId="0" fontId="9" fillId="2" borderId="38" xfId="1" applyFont="1" applyFill="1" applyBorder="1" applyAlignment="1">
      <alignment horizontal="center" wrapText="1"/>
    </xf>
    <xf numFmtId="0" fontId="9" fillId="2" borderId="13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28" fillId="0" borderId="27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9" fillId="2" borderId="24" xfId="1" applyFont="1" applyFill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9" fillId="0" borderId="0" xfId="1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_ABC Klinker Облицовочная плитка c 20.07.2015" xfId="1"/>
    <cellStyle name="Обычный_ABC Напольная керамика c 20.07.2015" xfId="2"/>
    <cellStyle name="Финансовый_ABC Klinker Облицовочная плитка c 20.07.201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0</xdr:row>
      <xdr:rowOff>9526</xdr:rowOff>
    </xdr:from>
    <xdr:to>
      <xdr:col>9</xdr:col>
      <xdr:colOff>466725</xdr:colOff>
      <xdr:row>4</xdr:row>
      <xdr:rowOff>66676</xdr:rowOff>
    </xdr:to>
    <xdr:pic>
      <xdr:nvPicPr>
        <xdr:cNvPr id="2" name="Picture 57" descr="лого - AB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9526"/>
          <a:ext cx="23431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2"/>
  <sheetViews>
    <sheetView tabSelected="1" topLeftCell="A37" workbookViewId="0">
      <selection activeCell="I47" sqref="I47:J47"/>
    </sheetView>
  </sheetViews>
  <sheetFormatPr defaultRowHeight="15"/>
  <cols>
    <col min="1" max="1" width="8.140625" customWidth="1"/>
    <col min="2" max="2" width="19" customWidth="1"/>
    <col min="3" max="3" width="15.5703125" customWidth="1"/>
    <col min="5" max="5" width="12" customWidth="1"/>
  </cols>
  <sheetData>
    <row r="1" spans="1:10" ht="18">
      <c r="A1" s="231" t="s">
        <v>120</v>
      </c>
      <c r="B1" s="231"/>
      <c r="C1" s="231"/>
      <c r="D1" s="231"/>
      <c r="E1" s="231"/>
      <c r="F1" s="231"/>
      <c r="G1" s="231"/>
      <c r="H1" s="231"/>
      <c r="I1" s="229"/>
      <c r="J1" s="229"/>
    </row>
    <row r="2" spans="1:10" ht="18">
      <c r="A2" s="231" t="s">
        <v>121</v>
      </c>
      <c r="B2" s="231"/>
      <c r="C2" s="231"/>
      <c r="D2" s="231"/>
      <c r="E2" s="231"/>
      <c r="F2" s="231"/>
      <c r="G2" s="231"/>
      <c r="H2" s="231"/>
      <c r="I2" s="229"/>
      <c r="J2" s="229"/>
    </row>
    <row r="3" spans="1:10" ht="18">
      <c r="A3" s="232" t="s">
        <v>122</v>
      </c>
      <c r="B3" s="232"/>
      <c r="C3" s="232"/>
      <c r="D3" s="232"/>
      <c r="E3" s="232"/>
      <c r="F3" s="232"/>
      <c r="G3" s="232"/>
      <c r="H3" s="232"/>
      <c r="I3" s="229"/>
      <c r="J3" s="229"/>
    </row>
    <row r="4" spans="1:10" ht="18">
      <c r="A4" s="232" t="s">
        <v>123</v>
      </c>
      <c r="B4" s="232"/>
      <c r="C4" s="232"/>
      <c r="D4" s="232"/>
      <c r="E4" s="232"/>
      <c r="F4" s="232"/>
      <c r="G4" s="232"/>
      <c r="H4" s="232"/>
      <c r="I4" s="229"/>
      <c r="J4" s="229"/>
    </row>
    <row r="5" spans="1:10" ht="15.75" thickBot="1">
      <c r="A5" s="233"/>
      <c r="B5" s="234"/>
      <c r="C5" s="234"/>
      <c r="D5" s="234"/>
      <c r="E5" s="234"/>
      <c r="F5" s="234"/>
      <c r="G5" s="234"/>
      <c r="H5" s="234"/>
      <c r="I5" s="229"/>
      <c r="J5" s="229"/>
    </row>
    <row r="6" spans="1:10">
      <c r="A6" s="285" t="s">
        <v>0</v>
      </c>
      <c r="B6" s="285"/>
      <c r="C6" s="285"/>
      <c r="D6" s="285"/>
      <c r="E6" s="285"/>
      <c r="F6" s="285"/>
      <c r="G6" s="285"/>
      <c r="H6" s="285"/>
      <c r="I6" s="285"/>
      <c r="J6" s="285"/>
    </row>
    <row r="7" spans="1:10">
      <c r="A7" s="286"/>
      <c r="B7" s="286"/>
      <c r="C7" s="286"/>
      <c r="D7" s="286"/>
      <c r="E7" s="286"/>
      <c r="F7" s="286"/>
      <c r="G7" s="286"/>
      <c r="H7" s="286"/>
      <c r="I7" s="286"/>
      <c r="J7" s="286"/>
    </row>
    <row r="8" spans="1:10">
      <c r="A8" s="287" t="s">
        <v>114</v>
      </c>
      <c r="B8" s="287"/>
      <c r="C8" s="287"/>
      <c r="D8" s="287"/>
      <c r="E8" s="287"/>
      <c r="F8" s="287"/>
      <c r="G8" s="287"/>
      <c r="H8" s="287"/>
      <c r="I8" s="287"/>
      <c r="J8" s="287"/>
    </row>
    <row r="9" spans="1:10">
      <c r="A9" s="287"/>
      <c r="B9" s="287"/>
      <c r="C9" s="287"/>
      <c r="D9" s="287"/>
      <c r="E9" s="287"/>
      <c r="F9" s="287"/>
      <c r="G9" s="287"/>
      <c r="H9" s="287"/>
      <c r="I9" s="287"/>
      <c r="J9" s="287"/>
    </row>
    <row r="10" spans="1:10">
      <c r="A10" s="288" t="s">
        <v>1</v>
      </c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0" ht="15.75" thickBot="1">
      <c r="A11" s="288"/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10" ht="29.25">
      <c r="A12" s="1" t="s">
        <v>2</v>
      </c>
      <c r="B12" s="2" t="s">
        <v>3</v>
      </c>
      <c r="C12" s="2" t="s">
        <v>4</v>
      </c>
      <c r="D12" s="3" t="s">
        <v>5</v>
      </c>
      <c r="E12" s="4" t="s">
        <v>6</v>
      </c>
      <c r="F12" s="5" t="s">
        <v>7</v>
      </c>
      <c r="G12" s="265" t="s">
        <v>8</v>
      </c>
      <c r="H12" s="266"/>
      <c r="I12" s="267" t="s">
        <v>9</v>
      </c>
      <c r="J12" s="268"/>
    </row>
    <row r="13" spans="1:10" ht="21">
      <c r="A13" s="213"/>
      <c r="B13" s="214"/>
      <c r="C13" s="214"/>
      <c r="D13" s="214"/>
      <c r="E13" s="215"/>
      <c r="F13" s="216"/>
      <c r="G13" s="96" t="s">
        <v>10</v>
      </c>
      <c r="H13" s="96" t="s">
        <v>11</v>
      </c>
      <c r="I13" s="96" t="s">
        <v>12</v>
      </c>
      <c r="J13" s="96" t="s">
        <v>11</v>
      </c>
    </row>
    <row r="14" spans="1:10" ht="18.75">
      <c r="A14" s="284"/>
      <c r="B14" s="284"/>
      <c r="C14" s="284"/>
      <c r="D14" s="284"/>
      <c r="E14" s="284"/>
      <c r="F14" s="284"/>
      <c r="G14" s="284"/>
      <c r="H14" s="284"/>
      <c r="I14" s="284"/>
      <c r="J14" s="284"/>
    </row>
    <row r="15" spans="1:10" ht="45.75" customHeight="1">
      <c r="A15" s="284" t="s">
        <v>13</v>
      </c>
      <c r="B15" s="284"/>
      <c r="C15" s="284"/>
      <c r="D15" s="284"/>
      <c r="E15" s="284"/>
      <c r="F15" s="284"/>
      <c r="G15" s="284"/>
      <c r="H15" s="284"/>
      <c r="I15" s="284"/>
      <c r="J15" s="284"/>
    </row>
    <row r="16" spans="1:10">
      <c r="A16" s="217"/>
      <c r="B16" s="15" t="s">
        <v>14</v>
      </c>
      <c r="C16" s="218" t="s">
        <v>15</v>
      </c>
      <c r="D16" s="218">
        <v>48</v>
      </c>
      <c r="E16" s="218" t="s">
        <v>16</v>
      </c>
      <c r="F16" s="219" t="s">
        <v>17</v>
      </c>
      <c r="G16" s="220">
        <v>22.17</v>
      </c>
      <c r="H16" s="221">
        <f>G16*1.417</f>
        <v>31.414890000000003</v>
      </c>
      <c r="I16" s="222">
        <f>G16*0.9</f>
        <v>19.953000000000003</v>
      </c>
      <c r="J16" s="223">
        <f>I16*1.417</f>
        <v>28.273401000000003</v>
      </c>
    </row>
    <row r="17" spans="1:10">
      <c r="A17" s="10"/>
      <c r="B17" s="11"/>
      <c r="C17" s="12"/>
      <c r="D17" s="12"/>
      <c r="E17" s="12"/>
      <c r="F17" s="13"/>
      <c r="G17" s="13"/>
      <c r="H17" s="13"/>
      <c r="I17" s="13"/>
      <c r="J17" s="13"/>
    </row>
    <row r="18" spans="1:10">
      <c r="A18" s="22"/>
      <c r="B18" s="23"/>
      <c r="C18" s="24"/>
      <c r="D18" s="25"/>
      <c r="E18" s="25"/>
      <c r="F18" s="26"/>
      <c r="G18" s="26"/>
      <c r="H18" s="26"/>
      <c r="I18" s="27"/>
      <c r="J18" s="27"/>
    </row>
    <row r="19" spans="1:10" ht="19.5" thickBot="1">
      <c r="A19" s="278" t="s">
        <v>18</v>
      </c>
      <c r="B19" s="279"/>
      <c r="C19" s="279"/>
      <c r="D19" s="279"/>
      <c r="E19" s="279"/>
      <c r="F19" s="279"/>
      <c r="G19" s="279"/>
      <c r="H19" s="279"/>
      <c r="I19" s="279"/>
      <c r="J19" s="279"/>
    </row>
    <row r="20" spans="1:10" ht="15.75" thickBot="1">
      <c r="A20" s="14"/>
      <c r="B20" s="15" t="s">
        <v>14</v>
      </c>
      <c r="C20" s="16" t="s">
        <v>19</v>
      </c>
      <c r="D20" s="16">
        <v>48</v>
      </c>
      <c r="E20" s="16" t="s">
        <v>20</v>
      </c>
      <c r="F20" s="17" t="s">
        <v>21</v>
      </c>
      <c r="G20" s="18">
        <v>25.82</v>
      </c>
      <c r="H20" s="19">
        <f>G20*1.25</f>
        <v>32.274999999999999</v>
      </c>
      <c r="I20" s="20">
        <f>G20*0.9</f>
        <v>23.238</v>
      </c>
      <c r="J20" s="21">
        <f>I20*1.25</f>
        <v>29.047499999999999</v>
      </c>
    </row>
    <row r="21" spans="1:10" ht="15.75" thickBot="1">
      <c r="A21" s="14"/>
      <c r="B21" s="15" t="s">
        <v>14</v>
      </c>
      <c r="C21" s="16" t="s">
        <v>22</v>
      </c>
      <c r="D21" s="16">
        <v>48</v>
      </c>
      <c r="E21" s="16" t="s">
        <v>20</v>
      </c>
      <c r="F21" s="17" t="s">
        <v>23</v>
      </c>
      <c r="G21" s="18">
        <v>25.82</v>
      </c>
      <c r="H21" s="19">
        <f>G21*1</f>
        <v>25.82</v>
      </c>
      <c r="I21" s="20">
        <f>G21*0.9</f>
        <v>23.238</v>
      </c>
      <c r="J21" s="21">
        <f>I21*1</f>
        <v>23.238</v>
      </c>
    </row>
    <row r="22" spans="1:10">
      <c r="A22" s="14"/>
      <c r="B22" s="15" t="s">
        <v>24</v>
      </c>
      <c r="C22" s="16" t="s">
        <v>25</v>
      </c>
      <c r="D22" s="16"/>
      <c r="E22" s="16" t="s">
        <v>26</v>
      </c>
      <c r="F22" s="17" t="s">
        <v>27</v>
      </c>
      <c r="G22" s="18">
        <v>2.9</v>
      </c>
      <c r="H22" s="19">
        <f>G22*10</f>
        <v>29</v>
      </c>
      <c r="I22" s="20">
        <f>G22*0.9</f>
        <v>2.61</v>
      </c>
      <c r="J22" s="21">
        <f>I22*10</f>
        <v>26.099999999999998</v>
      </c>
    </row>
    <row r="23" spans="1:10" ht="52.5" customHeight="1" thickBot="1">
      <c r="A23" s="274" t="s">
        <v>28</v>
      </c>
      <c r="B23" s="275"/>
      <c r="C23" s="275"/>
      <c r="D23" s="275"/>
      <c r="E23" s="275"/>
      <c r="F23" s="275"/>
      <c r="G23" s="275"/>
      <c r="H23" s="275"/>
      <c r="I23" s="275"/>
      <c r="J23" s="275"/>
    </row>
    <row r="24" spans="1:10">
      <c r="A24" s="14" t="s">
        <v>29</v>
      </c>
      <c r="B24" s="28" t="s">
        <v>14</v>
      </c>
      <c r="C24" s="16" t="s">
        <v>22</v>
      </c>
      <c r="D24" s="16">
        <v>48</v>
      </c>
      <c r="E24" s="16" t="s">
        <v>30</v>
      </c>
      <c r="F24" s="17" t="s">
        <v>23</v>
      </c>
      <c r="G24" s="18">
        <v>27.55</v>
      </c>
      <c r="H24" s="18">
        <v>27.55</v>
      </c>
      <c r="I24" s="20">
        <f>G24*0.9</f>
        <v>24.795000000000002</v>
      </c>
      <c r="J24" s="20">
        <f>H24*0.9</f>
        <v>24.795000000000002</v>
      </c>
    </row>
    <row r="25" spans="1:10" ht="15.75" thickBot="1">
      <c r="A25" s="29" t="s">
        <v>29</v>
      </c>
      <c r="B25" s="30" t="s">
        <v>24</v>
      </c>
      <c r="C25" s="31" t="s">
        <v>25</v>
      </c>
      <c r="D25" s="31"/>
      <c r="E25" s="31" t="s">
        <v>26</v>
      </c>
      <c r="F25" s="32" t="s">
        <v>27</v>
      </c>
      <c r="G25" s="33">
        <v>2.9</v>
      </c>
      <c r="H25" s="34">
        <f>G25*10</f>
        <v>29</v>
      </c>
      <c r="I25" s="35">
        <f>G25*0.9</f>
        <v>2.61</v>
      </c>
      <c r="J25" s="36">
        <f>I25*10</f>
        <v>26.099999999999998</v>
      </c>
    </row>
    <row r="26" spans="1:10">
      <c r="A26" s="37"/>
      <c r="B26" s="38"/>
      <c r="C26" s="39"/>
      <c r="D26" s="40"/>
      <c r="E26" s="40"/>
      <c r="F26" s="40"/>
      <c r="G26" s="26"/>
      <c r="H26" s="26"/>
      <c r="I26" s="27"/>
      <c r="J26" s="27"/>
    </row>
    <row r="27" spans="1:10">
      <c r="A27" s="37"/>
      <c r="B27" s="38"/>
      <c r="C27" s="39"/>
      <c r="D27" s="40"/>
      <c r="E27" s="40"/>
      <c r="F27" s="40"/>
      <c r="G27" s="26"/>
      <c r="H27" s="26"/>
      <c r="I27" s="27"/>
      <c r="J27" s="27"/>
    </row>
    <row r="28" spans="1:10" ht="19.5" thickBot="1">
      <c r="A28" s="276" t="s">
        <v>31</v>
      </c>
      <c r="B28" s="277"/>
      <c r="C28" s="277"/>
      <c r="D28" s="277"/>
      <c r="E28" s="277"/>
      <c r="F28" s="277"/>
      <c r="G28" s="277"/>
      <c r="H28" s="277"/>
      <c r="I28" s="277"/>
      <c r="J28" s="277"/>
    </row>
    <row r="29" spans="1:10">
      <c r="A29" s="14"/>
      <c r="B29" s="41" t="s">
        <v>32</v>
      </c>
      <c r="C29" s="42" t="s">
        <v>22</v>
      </c>
      <c r="D29" s="16">
        <v>48</v>
      </c>
      <c r="E29" s="16" t="s">
        <v>30</v>
      </c>
      <c r="F29" s="17" t="s">
        <v>23</v>
      </c>
      <c r="G29" s="18">
        <v>25.82</v>
      </c>
      <c r="H29" s="18">
        <v>25.82</v>
      </c>
      <c r="I29" s="20">
        <f>G29*0.9</f>
        <v>23.238</v>
      </c>
      <c r="J29" s="20">
        <f>H29*0.9</f>
        <v>23.238</v>
      </c>
    </row>
    <row r="30" spans="1:10" ht="15.75" thickBot="1">
      <c r="A30" s="29"/>
      <c r="B30" s="30" t="s">
        <v>24</v>
      </c>
      <c r="C30" s="43" t="s">
        <v>25</v>
      </c>
      <c r="D30" s="31"/>
      <c r="E30" s="31" t="s">
        <v>26</v>
      </c>
      <c r="F30" s="32" t="s">
        <v>27</v>
      </c>
      <c r="G30" s="33">
        <v>2.9</v>
      </c>
      <c r="H30" s="34">
        <f>G30*10</f>
        <v>29</v>
      </c>
      <c r="I30" s="35">
        <f>G30*0.9</f>
        <v>2.61</v>
      </c>
      <c r="J30" s="36">
        <f>I30*10</f>
        <v>26.099999999999998</v>
      </c>
    </row>
    <row r="31" spans="1:10" ht="19.5" thickBot="1">
      <c r="A31" s="278" t="s">
        <v>33</v>
      </c>
      <c r="B31" s="279"/>
      <c r="C31" s="279"/>
      <c r="D31" s="279"/>
      <c r="E31" s="279"/>
      <c r="F31" s="279"/>
      <c r="G31" s="279"/>
      <c r="H31" s="279"/>
      <c r="I31" s="279"/>
      <c r="J31" s="279"/>
    </row>
    <row r="32" spans="1:10">
      <c r="A32" s="14"/>
      <c r="B32" s="41" t="s">
        <v>32</v>
      </c>
      <c r="C32" s="42" t="s">
        <v>22</v>
      </c>
      <c r="D32" s="16">
        <v>48</v>
      </c>
      <c r="E32" s="16" t="s">
        <v>30</v>
      </c>
      <c r="F32" s="17" t="s">
        <v>23</v>
      </c>
      <c r="G32" s="18">
        <v>28.55</v>
      </c>
      <c r="H32" s="44">
        <v>28.55</v>
      </c>
      <c r="I32" s="20">
        <f>G32*0.9</f>
        <v>25.695</v>
      </c>
      <c r="J32" s="21">
        <f>H32*0.9</f>
        <v>25.695</v>
      </c>
    </row>
    <row r="33" spans="1:10" ht="15.75" thickBot="1">
      <c r="A33" s="29"/>
      <c r="B33" s="30" t="s">
        <v>24</v>
      </c>
      <c r="C33" s="43" t="s">
        <v>25</v>
      </c>
      <c r="D33" s="31"/>
      <c r="E33" s="31" t="s">
        <v>26</v>
      </c>
      <c r="F33" s="32" t="s">
        <v>27</v>
      </c>
      <c r="G33" s="33">
        <v>2.9</v>
      </c>
      <c r="H33" s="45">
        <f>G33*10</f>
        <v>29</v>
      </c>
      <c r="I33" s="35">
        <f>G33*0.9</f>
        <v>2.61</v>
      </c>
      <c r="J33" s="36">
        <f>I33*10</f>
        <v>26.099999999999998</v>
      </c>
    </row>
    <row r="34" spans="1:10">
      <c r="A34" s="46"/>
      <c r="B34" s="47"/>
      <c r="C34" s="46"/>
      <c r="D34" s="46"/>
      <c r="E34" s="46"/>
      <c r="F34" s="48"/>
      <c r="G34" s="48"/>
      <c r="H34" s="48"/>
      <c r="I34" s="48"/>
      <c r="J34" s="48"/>
    </row>
    <row r="35" spans="1:10" ht="18.75">
      <c r="A35" s="280" t="s">
        <v>34</v>
      </c>
      <c r="B35" s="281"/>
      <c r="C35" s="281"/>
      <c r="D35" s="281"/>
      <c r="E35" s="281"/>
      <c r="F35" s="281"/>
      <c r="G35" s="281"/>
      <c r="H35" s="281"/>
      <c r="I35" s="281"/>
      <c r="J35" s="281"/>
    </row>
    <row r="36" spans="1:10" ht="16.5" thickBot="1">
      <c r="A36" s="250" t="s">
        <v>35</v>
      </c>
      <c r="B36" s="251"/>
      <c r="C36" s="251"/>
      <c r="D36" s="251"/>
      <c r="E36" s="251"/>
      <c r="F36" s="251"/>
      <c r="G36" s="251"/>
      <c r="H36" s="251"/>
      <c r="I36" s="251"/>
      <c r="J36" s="251"/>
    </row>
    <row r="37" spans="1:10" ht="24">
      <c r="A37" s="49"/>
      <c r="B37" s="50" t="s">
        <v>14</v>
      </c>
      <c r="C37" s="51" t="s">
        <v>36</v>
      </c>
      <c r="D37" s="52">
        <v>32</v>
      </c>
      <c r="E37" s="53" t="s">
        <v>37</v>
      </c>
      <c r="F37" s="54"/>
      <c r="G37" s="55" t="s">
        <v>38</v>
      </c>
      <c r="H37" s="56" t="s">
        <v>38</v>
      </c>
      <c r="I37" s="55" t="s">
        <v>38</v>
      </c>
      <c r="J37" s="56" t="s">
        <v>38</v>
      </c>
    </row>
    <row r="38" spans="1:10" ht="36">
      <c r="A38" s="57"/>
      <c r="B38" s="58" t="s">
        <v>39</v>
      </c>
      <c r="C38" s="59" t="s">
        <v>40</v>
      </c>
      <c r="D38" s="60">
        <v>42</v>
      </c>
      <c r="E38" s="60" t="s">
        <v>41</v>
      </c>
      <c r="F38" s="61">
        <v>34</v>
      </c>
      <c r="G38" s="62">
        <v>44.38</v>
      </c>
      <c r="H38" s="63">
        <f>SUM(G38*0.8095)</f>
        <v>35.925609999999999</v>
      </c>
      <c r="I38" s="62">
        <f>G38*0.9</f>
        <v>39.942</v>
      </c>
      <c r="J38" s="63">
        <f>I38*0.8095</f>
        <v>32.333049000000003</v>
      </c>
    </row>
    <row r="39" spans="1:10" ht="48">
      <c r="A39" s="57"/>
      <c r="B39" s="64" t="s">
        <v>42</v>
      </c>
      <c r="C39" s="59" t="s">
        <v>40</v>
      </c>
      <c r="D39" s="60">
        <v>42</v>
      </c>
      <c r="E39" s="60" t="s">
        <v>41</v>
      </c>
      <c r="F39" s="61">
        <v>34</v>
      </c>
      <c r="G39" s="62">
        <v>44.38</v>
      </c>
      <c r="H39" s="63">
        <f>SUM(G39*0.8095)</f>
        <v>35.925609999999999</v>
      </c>
      <c r="I39" s="62">
        <f>G39*0.9</f>
        <v>39.942</v>
      </c>
      <c r="J39" s="63">
        <f>I39*0.8095</f>
        <v>32.333049000000003</v>
      </c>
    </row>
    <row r="40" spans="1:10" ht="36">
      <c r="A40" s="57"/>
      <c r="B40" s="58" t="s">
        <v>43</v>
      </c>
      <c r="C40" s="59" t="s">
        <v>40</v>
      </c>
      <c r="D40" s="60">
        <v>42</v>
      </c>
      <c r="E40" s="60" t="s">
        <v>41</v>
      </c>
      <c r="F40" s="61">
        <v>34</v>
      </c>
      <c r="G40" s="62">
        <v>44.38</v>
      </c>
      <c r="H40" s="63">
        <f>SUM(G40*0.8095)</f>
        <v>35.925609999999999</v>
      </c>
      <c r="I40" s="62">
        <f>G40*0.9</f>
        <v>39.942</v>
      </c>
      <c r="J40" s="63">
        <f>I40*0.8095</f>
        <v>32.333049000000003</v>
      </c>
    </row>
    <row r="41" spans="1:10" ht="48">
      <c r="A41" s="57"/>
      <c r="B41" s="58" t="s">
        <v>44</v>
      </c>
      <c r="C41" s="59" t="s">
        <v>40</v>
      </c>
      <c r="D41" s="60">
        <v>42</v>
      </c>
      <c r="E41" s="60" t="s">
        <v>41</v>
      </c>
      <c r="F41" s="61">
        <v>34</v>
      </c>
      <c r="G41" s="62">
        <v>44.38</v>
      </c>
      <c r="H41" s="63">
        <f>SUM(G41*0.8095)</f>
        <v>35.925609999999999</v>
      </c>
      <c r="I41" s="62">
        <f>G41*0.9</f>
        <v>39.942</v>
      </c>
      <c r="J41" s="63">
        <f>I41*0.8095</f>
        <v>32.333049000000003</v>
      </c>
    </row>
    <row r="42" spans="1:10" ht="36.75" thickBot="1">
      <c r="A42" s="65"/>
      <c r="B42" s="66" t="s">
        <v>45</v>
      </c>
      <c r="C42" s="67" t="s">
        <v>40</v>
      </c>
      <c r="D42" s="68">
        <v>42</v>
      </c>
      <c r="E42" s="68" t="s">
        <v>41</v>
      </c>
      <c r="F42" s="69">
        <v>34</v>
      </c>
      <c r="G42" s="70">
        <v>44.38</v>
      </c>
      <c r="H42" s="71">
        <f>SUM(G42*0.8095)</f>
        <v>35.925609999999999</v>
      </c>
      <c r="I42" s="70">
        <f>G42*0.9</f>
        <v>39.942</v>
      </c>
      <c r="J42" s="71">
        <f>I42*0.8095</f>
        <v>32.333049000000003</v>
      </c>
    </row>
    <row r="43" spans="1:10">
      <c r="A43" s="46"/>
      <c r="B43" s="47"/>
      <c r="C43" s="46"/>
      <c r="D43" s="46"/>
      <c r="E43" s="46"/>
      <c r="F43" s="48"/>
      <c r="G43" s="48"/>
      <c r="H43" s="48"/>
      <c r="I43" s="48"/>
      <c r="J43" s="48"/>
    </row>
    <row r="44" spans="1:10" ht="19.5" thickBot="1">
      <c r="A44" s="282" t="s">
        <v>46</v>
      </c>
      <c r="B44" s="283"/>
      <c r="C44" s="283"/>
      <c r="D44" s="283"/>
      <c r="E44" s="283"/>
      <c r="F44" s="283"/>
      <c r="G44" s="283"/>
      <c r="H44" s="283"/>
      <c r="I44" s="283"/>
      <c r="J44" s="283"/>
    </row>
    <row r="45" spans="1:10" ht="29.25">
      <c r="A45" s="72" t="s">
        <v>2</v>
      </c>
      <c r="B45" s="73" t="s">
        <v>3</v>
      </c>
      <c r="C45" s="73" t="s">
        <v>4</v>
      </c>
      <c r="D45" s="74" t="s">
        <v>5</v>
      </c>
      <c r="E45" s="75" t="s">
        <v>6</v>
      </c>
      <c r="F45" s="76" t="s">
        <v>7</v>
      </c>
      <c r="G45" s="269" t="s">
        <v>8</v>
      </c>
      <c r="H45" s="270"/>
      <c r="I45" s="271" t="s">
        <v>9</v>
      </c>
      <c r="J45" s="272"/>
    </row>
    <row r="46" spans="1:10" ht="21.75" thickBot="1">
      <c r="A46" s="77"/>
      <c r="B46" s="78"/>
      <c r="C46" s="78"/>
      <c r="D46" s="78"/>
      <c r="E46" s="79"/>
      <c r="F46" s="80"/>
      <c r="G46" s="81" t="s">
        <v>47</v>
      </c>
      <c r="H46" s="81" t="s">
        <v>48</v>
      </c>
      <c r="I46" s="81" t="s">
        <v>49</v>
      </c>
      <c r="J46" s="81" t="s">
        <v>48</v>
      </c>
    </row>
    <row r="47" spans="1:10">
      <c r="A47" s="82" t="s">
        <v>29</v>
      </c>
      <c r="B47" s="83" t="s">
        <v>32</v>
      </c>
      <c r="C47" s="84" t="s">
        <v>50</v>
      </c>
      <c r="D47" s="85">
        <v>64</v>
      </c>
      <c r="E47" s="85" t="s">
        <v>51</v>
      </c>
      <c r="F47" s="86" t="s">
        <v>17</v>
      </c>
      <c r="G47" s="87">
        <v>1350</v>
      </c>
      <c r="H47" s="87">
        <v>1434.37</v>
      </c>
      <c r="I47" s="87">
        <v>1350</v>
      </c>
      <c r="J47" s="87">
        <v>1434.37</v>
      </c>
    </row>
    <row r="48" spans="1:10">
      <c r="A48" s="88"/>
      <c r="B48" s="89"/>
      <c r="C48" s="90"/>
      <c r="D48" s="88"/>
      <c r="E48" s="88"/>
      <c r="F48" s="91"/>
      <c r="G48" s="91"/>
      <c r="H48" s="91"/>
      <c r="I48" s="92"/>
      <c r="J48" s="92"/>
    </row>
    <row r="49" spans="1:10">
      <c r="A49" s="88"/>
      <c r="B49" s="89"/>
      <c r="C49" s="90"/>
      <c r="D49" s="88"/>
      <c r="E49" s="88"/>
      <c r="F49" s="91"/>
      <c r="G49" s="91"/>
      <c r="H49" s="91"/>
      <c r="I49" s="92"/>
      <c r="J49" s="92"/>
    </row>
    <row r="50" spans="1:10" ht="21">
      <c r="A50" s="273" t="s">
        <v>52</v>
      </c>
      <c r="B50" s="273"/>
      <c r="C50" s="273"/>
      <c r="D50" s="273"/>
      <c r="E50" s="273"/>
      <c r="F50" s="273"/>
      <c r="G50" s="273"/>
      <c r="H50" s="273"/>
      <c r="I50" s="273"/>
      <c r="J50" s="273"/>
    </row>
    <row r="51" spans="1:10" ht="18">
      <c r="A51" s="273" t="s">
        <v>53</v>
      </c>
      <c r="B51" s="273"/>
      <c r="C51" s="273"/>
      <c r="D51" s="273"/>
      <c r="E51" s="273"/>
      <c r="F51" s="273"/>
      <c r="G51" s="273"/>
      <c r="H51" s="273"/>
      <c r="I51" s="273"/>
      <c r="J51" s="273"/>
    </row>
    <row r="52" spans="1:10" ht="15.75" thickBot="1">
      <c r="A52" s="93"/>
      <c r="B52" s="94"/>
      <c r="C52" s="94"/>
      <c r="D52" s="94"/>
      <c r="E52" s="94"/>
      <c r="F52" s="95"/>
      <c r="G52" s="94"/>
      <c r="H52" s="94"/>
      <c r="I52" s="94"/>
      <c r="J52" s="94"/>
    </row>
    <row r="53" spans="1:10" ht="16.5" thickBot="1">
      <c r="A53" s="263" t="s">
        <v>54</v>
      </c>
      <c r="B53" s="264"/>
      <c r="C53" s="264"/>
      <c r="D53" s="264"/>
      <c r="E53" s="264"/>
      <c r="F53" s="264"/>
      <c r="G53" s="264"/>
      <c r="H53" s="264"/>
      <c r="I53" s="264"/>
      <c r="J53" s="264"/>
    </row>
    <row r="54" spans="1:10" ht="29.25">
      <c r="A54" s="1" t="s">
        <v>2</v>
      </c>
      <c r="B54" s="2" t="s">
        <v>3</v>
      </c>
      <c r="C54" s="2" t="s">
        <v>4</v>
      </c>
      <c r="D54" s="3" t="s">
        <v>5</v>
      </c>
      <c r="E54" s="4" t="s">
        <v>6</v>
      </c>
      <c r="F54" s="5" t="s">
        <v>7</v>
      </c>
      <c r="G54" s="265" t="s">
        <v>8</v>
      </c>
      <c r="H54" s="266"/>
      <c r="I54" s="267" t="s">
        <v>9</v>
      </c>
      <c r="J54" s="268"/>
    </row>
    <row r="55" spans="1:10" ht="21.75" thickBot="1">
      <c r="A55" s="6"/>
      <c r="B55" s="7"/>
      <c r="C55" s="7"/>
      <c r="D55" s="7"/>
      <c r="E55" s="8"/>
      <c r="F55" s="9"/>
      <c r="G55" s="96" t="s">
        <v>10</v>
      </c>
      <c r="H55" s="96" t="s">
        <v>11</v>
      </c>
      <c r="I55" s="96" t="s">
        <v>12</v>
      </c>
      <c r="J55" s="96" t="s">
        <v>11</v>
      </c>
    </row>
    <row r="56" spans="1:10">
      <c r="A56" s="97"/>
      <c r="B56" s="98" t="s">
        <v>14</v>
      </c>
      <c r="C56" s="99" t="s">
        <v>19</v>
      </c>
      <c r="D56" s="100">
        <v>48</v>
      </c>
      <c r="E56" s="100" t="s">
        <v>20</v>
      </c>
      <c r="F56" s="101" t="s">
        <v>21</v>
      </c>
      <c r="G56" s="102">
        <v>31.2</v>
      </c>
      <c r="H56" s="103">
        <f>G56*1.25</f>
        <v>39</v>
      </c>
      <c r="I56" s="102">
        <f>G56*0.9</f>
        <v>28.08</v>
      </c>
      <c r="J56" s="103">
        <f>I56*1.25</f>
        <v>35.099999999999994</v>
      </c>
    </row>
    <row r="57" spans="1:10" ht="15.75" thickBot="1">
      <c r="A57" s="104"/>
      <c r="B57" s="105" t="s">
        <v>14</v>
      </c>
      <c r="C57" s="106" t="s">
        <v>55</v>
      </c>
      <c r="D57" s="107">
        <v>64</v>
      </c>
      <c r="E57" s="107" t="s">
        <v>56</v>
      </c>
      <c r="F57" s="108" t="s">
        <v>21</v>
      </c>
      <c r="G57" s="109">
        <v>31.14</v>
      </c>
      <c r="H57" s="110">
        <f>G57*0.94</f>
        <v>29.271599999999999</v>
      </c>
      <c r="I57" s="111">
        <f>G57*0.9</f>
        <v>28.026</v>
      </c>
      <c r="J57" s="110">
        <f>I57*0.94</f>
        <v>26.344439999999999</v>
      </c>
    </row>
    <row r="58" spans="1:10">
      <c r="A58" s="112"/>
      <c r="B58" s="113"/>
      <c r="C58" s="114"/>
      <c r="D58" s="114"/>
      <c r="E58" s="114"/>
      <c r="F58" s="115"/>
      <c r="G58" s="114"/>
      <c r="H58" s="114"/>
      <c r="I58" s="114"/>
      <c r="J58" s="114"/>
    </row>
    <row r="59" spans="1:10" ht="45" customHeight="1" thickBot="1">
      <c r="A59" s="250" t="s">
        <v>57</v>
      </c>
      <c r="B59" s="251"/>
      <c r="C59" s="251"/>
      <c r="D59" s="251"/>
      <c r="E59" s="251"/>
      <c r="F59" s="251"/>
      <c r="G59" s="251"/>
      <c r="H59" s="251"/>
      <c r="I59" s="251"/>
      <c r="J59" s="251"/>
    </row>
    <row r="60" spans="1:10" ht="15.75" thickBot="1">
      <c r="A60" s="117"/>
      <c r="B60" s="118" t="s">
        <v>14</v>
      </c>
      <c r="C60" s="119" t="s">
        <v>22</v>
      </c>
      <c r="D60" s="120">
        <v>48</v>
      </c>
      <c r="E60" s="120" t="s">
        <v>30</v>
      </c>
      <c r="F60" s="121" t="s">
        <v>58</v>
      </c>
      <c r="G60" s="122">
        <v>30.5</v>
      </c>
      <c r="H60" s="123">
        <f>G60*0.917</f>
        <v>27.968500000000002</v>
      </c>
      <c r="I60" s="122">
        <f>G60*0.9</f>
        <v>27.45</v>
      </c>
      <c r="J60" s="123">
        <f>I60*0.917</f>
        <v>25.17165</v>
      </c>
    </row>
    <row r="61" spans="1:10">
      <c r="A61" s="112"/>
      <c r="B61" s="113"/>
      <c r="C61" s="114"/>
      <c r="D61" s="114"/>
      <c r="E61" s="114"/>
      <c r="F61" s="115"/>
      <c r="G61" s="114"/>
      <c r="H61" s="114"/>
      <c r="I61" s="114"/>
      <c r="J61" s="114"/>
    </row>
    <row r="62" spans="1:10" ht="16.5" thickBot="1">
      <c r="A62" s="258" t="s">
        <v>59</v>
      </c>
      <c r="B62" s="259"/>
      <c r="C62" s="259"/>
      <c r="D62" s="259"/>
      <c r="E62" s="259"/>
      <c r="F62" s="259"/>
      <c r="G62" s="259"/>
      <c r="H62" s="259"/>
      <c r="I62" s="259"/>
      <c r="J62" s="259"/>
    </row>
    <row r="63" spans="1:10" ht="15.75" thickBot="1">
      <c r="A63" s="117"/>
      <c r="B63" s="124" t="s">
        <v>14</v>
      </c>
      <c r="C63" s="125" t="s">
        <v>19</v>
      </c>
      <c r="D63" s="126">
        <v>48</v>
      </c>
      <c r="E63" s="126" t="s">
        <v>20</v>
      </c>
      <c r="F63" s="127" t="s">
        <v>21</v>
      </c>
      <c r="G63" s="128">
        <v>33.619999999999997</v>
      </c>
      <c r="H63" s="129">
        <f>G63*1.25</f>
        <v>42.024999999999999</v>
      </c>
      <c r="I63" s="130">
        <f>G63*0.9</f>
        <v>30.257999999999999</v>
      </c>
      <c r="J63" s="129">
        <f>I63*1.25</f>
        <v>37.822499999999998</v>
      </c>
    </row>
    <row r="64" spans="1:10">
      <c r="A64" s="131"/>
      <c r="B64" s="113"/>
      <c r="C64" s="114"/>
      <c r="D64" s="114"/>
      <c r="E64" s="114"/>
      <c r="F64" s="115"/>
      <c r="G64" s="114"/>
      <c r="H64" s="114"/>
      <c r="I64" s="114"/>
      <c r="J64" s="114"/>
    </row>
    <row r="65" spans="1:10" ht="29.25" customHeight="1" thickBot="1">
      <c r="A65" s="260" t="s">
        <v>60</v>
      </c>
      <c r="B65" s="260"/>
      <c r="C65" s="260"/>
      <c r="D65" s="260"/>
      <c r="E65" s="260"/>
      <c r="F65" s="260"/>
      <c r="G65" s="260"/>
      <c r="H65" s="260"/>
      <c r="I65" s="260"/>
      <c r="J65" s="260"/>
    </row>
    <row r="66" spans="1:10">
      <c r="A66" s="132" t="s">
        <v>29</v>
      </c>
      <c r="B66" s="133" t="s">
        <v>14</v>
      </c>
      <c r="C66" s="134" t="s">
        <v>22</v>
      </c>
      <c r="D66" s="135">
        <v>48</v>
      </c>
      <c r="E66" s="135" t="s">
        <v>30</v>
      </c>
      <c r="F66" s="136" t="s">
        <v>23</v>
      </c>
      <c r="G66" s="137">
        <v>30.6</v>
      </c>
      <c r="H66" s="103">
        <f>G66*1</f>
        <v>30.6</v>
      </c>
      <c r="I66" s="138">
        <f>G66*0.9</f>
        <v>27.540000000000003</v>
      </c>
      <c r="J66" s="103">
        <f>I66*1</f>
        <v>27.540000000000003</v>
      </c>
    </row>
    <row r="67" spans="1:10">
      <c r="A67" s="97"/>
      <c r="B67" s="139" t="s">
        <v>14</v>
      </c>
      <c r="C67" s="100" t="s">
        <v>61</v>
      </c>
      <c r="D67" s="100">
        <v>64</v>
      </c>
      <c r="E67" s="100" t="s">
        <v>37</v>
      </c>
      <c r="F67" s="140" t="s">
        <v>23</v>
      </c>
      <c r="G67" s="141">
        <v>30.6</v>
      </c>
      <c r="H67" s="142">
        <f>G67*0.75</f>
        <v>22.950000000000003</v>
      </c>
      <c r="I67" s="143">
        <f>G67*0.9</f>
        <v>27.540000000000003</v>
      </c>
      <c r="J67" s="142">
        <f>I67*0.75</f>
        <v>20.655000000000001</v>
      </c>
    </row>
    <row r="68" spans="1:10">
      <c r="A68" s="97" t="s">
        <v>29</v>
      </c>
      <c r="B68" s="98" t="s">
        <v>24</v>
      </c>
      <c r="C68" s="99" t="s">
        <v>25</v>
      </c>
      <c r="D68" s="100"/>
      <c r="E68" s="100" t="s">
        <v>26</v>
      </c>
      <c r="F68" s="140" t="s">
        <v>27</v>
      </c>
      <c r="G68" s="141">
        <v>2.9</v>
      </c>
      <c r="H68" s="142">
        <f>G68*10</f>
        <v>29</v>
      </c>
      <c r="I68" s="143">
        <f>G68*0.9</f>
        <v>2.61</v>
      </c>
      <c r="J68" s="142">
        <f>I68*10</f>
        <v>26.099999999999998</v>
      </c>
    </row>
    <row r="69" spans="1:10" ht="15.75" thickBot="1">
      <c r="A69" s="104"/>
      <c r="B69" s="105" t="s">
        <v>24</v>
      </c>
      <c r="C69" s="106" t="s">
        <v>62</v>
      </c>
      <c r="D69" s="106"/>
      <c r="E69" s="106" t="s">
        <v>63</v>
      </c>
      <c r="F69" s="144" t="s">
        <v>27</v>
      </c>
      <c r="G69" s="145">
        <v>2.6</v>
      </c>
      <c r="H69" s="146">
        <f>G69*10</f>
        <v>26</v>
      </c>
      <c r="I69" s="147">
        <f>G69*0.9</f>
        <v>2.3400000000000003</v>
      </c>
      <c r="J69" s="146">
        <f>I69*10</f>
        <v>23.400000000000002</v>
      </c>
    </row>
    <row r="70" spans="1:10">
      <c r="A70" s="112"/>
      <c r="B70" s="113"/>
      <c r="C70" s="114"/>
      <c r="D70" s="114"/>
      <c r="E70" s="114"/>
      <c r="F70" s="115"/>
      <c r="G70" s="114"/>
      <c r="H70" s="114"/>
      <c r="I70" s="114"/>
      <c r="J70" s="114"/>
    </row>
    <row r="71" spans="1:10" ht="16.5" thickBot="1">
      <c r="A71" s="258" t="s">
        <v>64</v>
      </c>
      <c r="B71" s="259"/>
      <c r="C71" s="259"/>
      <c r="D71" s="259"/>
      <c r="E71" s="259"/>
      <c r="F71" s="259"/>
      <c r="G71" s="259"/>
      <c r="H71" s="259"/>
      <c r="I71" s="259"/>
      <c r="J71" s="259"/>
    </row>
    <row r="72" spans="1:10" ht="15.75" thickBot="1">
      <c r="A72" s="117"/>
      <c r="B72" s="124" t="s">
        <v>14</v>
      </c>
      <c r="C72" s="125" t="s">
        <v>19</v>
      </c>
      <c r="D72" s="126">
        <v>48</v>
      </c>
      <c r="E72" s="126" t="s">
        <v>20</v>
      </c>
      <c r="F72" s="148" t="s">
        <v>21</v>
      </c>
      <c r="G72" s="130">
        <v>31.37</v>
      </c>
      <c r="H72" s="129">
        <f>G72*1.25</f>
        <v>39.212499999999999</v>
      </c>
      <c r="I72" s="130">
        <f>G72*0.9</f>
        <v>28.233000000000001</v>
      </c>
      <c r="J72" s="129">
        <f>I72*1.25</f>
        <v>35.291249999999998</v>
      </c>
    </row>
    <row r="73" spans="1:10">
      <c r="A73" s="149"/>
      <c r="B73" s="113"/>
      <c r="C73" s="114"/>
      <c r="D73" s="114"/>
      <c r="E73" s="114"/>
      <c r="F73" s="115"/>
      <c r="G73" s="116"/>
      <c r="H73" s="116"/>
      <c r="I73" s="116"/>
      <c r="J73" s="116"/>
    </row>
    <row r="74" spans="1:10" ht="15.75">
      <c r="A74" s="150"/>
      <c r="B74" s="151"/>
      <c r="C74" s="151"/>
      <c r="D74" s="151"/>
      <c r="E74" s="151"/>
      <c r="F74" s="151"/>
      <c r="G74" s="151"/>
      <c r="H74" s="151"/>
      <c r="I74" s="151"/>
      <c r="J74" s="151"/>
    </row>
    <row r="75" spans="1:10" ht="16.5" thickBot="1">
      <c r="A75" s="258" t="s">
        <v>65</v>
      </c>
      <c r="B75" s="259"/>
      <c r="C75" s="259"/>
      <c r="D75" s="259"/>
      <c r="E75" s="259"/>
      <c r="F75" s="259"/>
      <c r="G75" s="259"/>
      <c r="H75" s="259"/>
      <c r="I75" s="259"/>
      <c r="J75" s="259"/>
    </row>
    <row r="76" spans="1:10">
      <c r="A76" s="132"/>
      <c r="B76" s="133" t="s">
        <v>14</v>
      </c>
      <c r="C76" s="134" t="s">
        <v>22</v>
      </c>
      <c r="D76" s="135">
        <v>48</v>
      </c>
      <c r="E76" s="135" t="s">
        <v>30</v>
      </c>
      <c r="F76" s="136" t="s">
        <v>23</v>
      </c>
      <c r="G76" s="138">
        <v>38.06</v>
      </c>
      <c r="H76" s="103">
        <f>G76*1</f>
        <v>38.06</v>
      </c>
      <c r="I76" s="138">
        <f>G76*0.9</f>
        <v>34.254000000000005</v>
      </c>
      <c r="J76" s="103">
        <f>I76*1</f>
        <v>34.254000000000005</v>
      </c>
    </row>
    <row r="77" spans="1:10">
      <c r="A77" s="97"/>
      <c r="B77" s="139" t="s">
        <v>14</v>
      </c>
      <c r="C77" s="100" t="s">
        <v>61</v>
      </c>
      <c r="D77" s="100">
        <v>64</v>
      </c>
      <c r="E77" s="100" t="s">
        <v>37</v>
      </c>
      <c r="F77" s="140" t="s">
        <v>23</v>
      </c>
      <c r="G77" s="143">
        <v>38.06</v>
      </c>
      <c r="H77" s="142">
        <f>G77*0.75</f>
        <v>28.545000000000002</v>
      </c>
      <c r="I77" s="143">
        <f>G77*0.9</f>
        <v>34.254000000000005</v>
      </c>
      <c r="J77" s="142">
        <f>I77*0.75</f>
        <v>25.690500000000004</v>
      </c>
    </row>
    <row r="78" spans="1:10">
      <c r="A78" s="97"/>
      <c r="B78" s="98" t="s">
        <v>24</v>
      </c>
      <c r="C78" s="99" t="s">
        <v>25</v>
      </c>
      <c r="D78" s="100"/>
      <c r="E78" s="100" t="s">
        <v>26</v>
      </c>
      <c r="F78" s="140" t="s">
        <v>27</v>
      </c>
      <c r="G78" s="143">
        <v>2.9</v>
      </c>
      <c r="H78" s="142">
        <f>G78*10</f>
        <v>29</v>
      </c>
      <c r="I78" s="143">
        <f>G78*0.9</f>
        <v>2.61</v>
      </c>
      <c r="J78" s="142">
        <f>I78*10</f>
        <v>26.099999999999998</v>
      </c>
    </row>
    <row r="79" spans="1:10" ht="15.75" thickBot="1">
      <c r="A79" s="104"/>
      <c r="B79" s="105" t="s">
        <v>24</v>
      </c>
      <c r="C79" s="106" t="s">
        <v>62</v>
      </c>
      <c r="D79" s="106"/>
      <c r="E79" s="106" t="s">
        <v>63</v>
      </c>
      <c r="F79" s="144" t="s">
        <v>27</v>
      </c>
      <c r="G79" s="145">
        <v>2.6</v>
      </c>
      <c r="H79" s="146">
        <f>G79*10</f>
        <v>26</v>
      </c>
      <c r="I79" s="147">
        <f>G79*0.9</f>
        <v>2.3400000000000003</v>
      </c>
      <c r="J79" s="146">
        <f>I79*10</f>
        <v>23.400000000000002</v>
      </c>
    </row>
    <row r="80" spans="1:10">
      <c r="A80" s="152"/>
      <c r="B80" s="153"/>
      <c r="C80" s="153"/>
      <c r="D80" s="154"/>
      <c r="E80" s="154"/>
      <c r="F80" s="155"/>
      <c r="G80" s="156"/>
      <c r="H80" s="156"/>
      <c r="I80" s="156"/>
      <c r="J80" s="156"/>
    </row>
    <row r="81" spans="1:10">
      <c r="A81" s="157"/>
      <c r="B81" s="158"/>
      <c r="C81" s="157"/>
      <c r="D81" s="157"/>
      <c r="E81" s="157"/>
      <c r="F81" s="115"/>
      <c r="G81" s="159"/>
      <c r="H81" s="159"/>
      <c r="I81" s="159"/>
      <c r="J81" s="159"/>
    </row>
    <row r="82" spans="1:10" ht="16.5" thickBot="1">
      <c r="A82" s="250" t="s">
        <v>66</v>
      </c>
      <c r="B82" s="251"/>
      <c r="C82" s="251"/>
      <c r="D82" s="251"/>
      <c r="E82" s="251"/>
      <c r="F82" s="251"/>
      <c r="G82" s="251"/>
      <c r="H82" s="251"/>
      <c r="I82" s="251"/>
      <c r="J82" s="251"/>
    </row>
    <row r="83" spans="1:10">
      <c r="A83" s="132" t="s">
        <v>29</v>
      </c>
      <c r="B83" s="133" t="s">
        <v>14</v>
      </c>
      <c r="C83" s="134" t="s">
        <v>22</v>
      </c>
      <c r="D83" s="135">
        <v>48</v>
      </c>
      <c r="E83" s="135" t="s">
        <v>30</v>
      </c>
      <c r="F83" s="136" t="s">
        <v>23</v>
      </c>
      <c r="G83" s="137">
        <v>36.950000000000003</v>
      </c>
      <c r="H83" s="103">
        <f>G83*1</f>
        <v>36.950000000000003</v>
      </c>
      <c r="I83" s="138">
        <f>G83*0.9</f>
        <v>33.255000000000003</v>
      </c>
      <c r="J83" s="103">
        <f>I83*1</f>
        <v>33.255000000000003</v>
      </c>
    </row>
    <row r="84" spans="1:10">
      <c r="A84" s="97"/>
      <c r="B84" s="139" t="s">
        <v>14</v>
      </c>
      <c r="C84" s="100" t="s">
        <v>61</v>
      </c>
      <c r="D84" s="100">
        <v>64</v>
      </c>
      <c r="E84" s="100" t="s">
        <v>37</v>
      </c>
      <c r="F84" s="140" t="s">
        <v>23</v>
      </c>
      <c r="G84" s="141">
        <v>36.950000000000003</v>
      </c>
      <c r="H84" s="142">
        <f>G84*0.75</f>
        <v>27.712500000000002</v>
      </c>
      <c r="I84" s="143">
        <f>G84*0.9</f>
        <v>33.255000000000003</v>
      </c>
      <c r="J84" s="142">
        <f>I84*0.75</f>
        <v>24.941250000000004</v>
      </c>
    </row>
    <row r="85" spans="1:10">
      <c r="A85" s="97" t="s">
        <v>29</v>
      </c>
      <c r="B85" s="98" t="s">
        <v>24</v>
      </c>
      <c r="C85" s="99" t="s">
        <v>25</v>
      </c>
      <c r="D85" s="100"/>
      <c r="E85" s="100" t="s">
        <v>26</v>
      </c>
      <c r="F85" s="140" t="s">
        <v>27</v>
      </c>
      <c r="G85" s="141">
        <v>2.9</v>
      </c>
      <c r="H85" s="142">
        <f>G85*10</f>
        <v>29</v>
      </c>
      <c r="I85" s="143">
        <f>G85*0.9</f>
        <v>2.61</v>
      </c>
      <c r="J85" s="142">
        <f>I85*10</f>
        <v>26.099999999999998</v>
      </c>
    </row>
    <row r="86" spans="1:10" ht="15.75" thickBot="1">
      <c r="A86" s="104"/>
      <c r="B86" s="105" t="s">
        <v>24</v>
      </c>
      <c r="C86" s="106" t="s">
        <v>62</v>
      </c>
      <c r="D86" s="106"/>
      <c r="E86" s="106" t="s">
        <v>63</v>
      </c>
      <c r="F86" s="144" t="s">
        <v>27</v>
      </c>
      <c r="G86" s="145">
        <v>2.6</v>
      </c>
      <c r="H86" s="146">
        <f>G86*10</f>
        <v>26</v>
      </c>
      <c r="I86" s="147">
        <f>G86*0.9</f>
        <v>2.3400000000000003</v>
      </c>
      <c r="J86" s="146">
        <f>I86*10</f>
        <v>23.400000000000002</v>
      </c>
    </row>
    <row r="87" spans="1:10" ht="15.75">
      <c r="A87" s="160"/>
      <c r="B87" s="161"/>
      <c r="C87" s="161"/>
      <c r="D87" s="161"/>
      <c r="E87" s="161"/>
      <c r="F87" s="161"/>
      <c r="G87" s="161"/>
      <c r="H87" s="161"/>
      <c r="I87" s="161"/>
      <c r="J87" s="161"/>
    </row>
    <row r="88" spans="1:10">
      <c r="A88" s="157"/>
      <c r="B88" s="158"/>
      <c r="C88" s="157"/>
      <c r="D88" s="157"/>
      <c r="E88" s="157"/>
      <c r="F88" s="115"/>
      <c r="G88" s="115"/>
      <c r="H88" s="115"/>
      <c r="I88" s="115"/>
      <c r="J88" s="115"/>
    </row>
    <row r="89" spans="1:10" ht="16.5" thickBot="1">
      <c r="A89" s="261" t="s">
        <v>67</v>
      </c>
      <c r="B89" s="262"/>
      <c r="C89" s="262"/>
      <c r="D89" s="262"/>
      <c r="E89" s="262"/>
      <c r="F89" s="262"/>
      <c r="G89" s="262"/>
      <c r="H89" s="262"/>
      <c r="I89" s="262"/>
      <c r="J89" s="262"/>
    </row>
    <row r="90" spans="1:10">
      <c r="A90" s="132"/>
      <c r="B90" s="133" t="s">
        <v>14</v>
      </c>
      <c r="C90" s="134" t="s">
        <v>22</v>
      </c>
      <c r="D90" s="135">
        <v>48</v>
      </c>
      <c r="E90" s="135" t="s">
        <v>30</v>
      </c>
      <c r="F90" s="136" t="s">
        <v>23</v>
      </c>
      <c r="G90" s="138">
        <v>31.5</v>
      </c>
      <c r="H90" s="103">
        <f>G90*1</f>
        <v>31.5</v>
      </c>
      <c r="I90" s="138">
        <f>G90*0.9</f>
        <v>28.35</v>
      </c>
      <c r="J90" s="103">
        <f>I90*1</f>
        <v>28.35</v>
      </c>
    </row>
    <row r="91" spans="1:10" ht="15.75" thickBot="1">
      <c r="A91" s="104"/>
      <c r="B91" s="162" t="s">
        <v>24</v>
      </c>
      <c r="C91" s="163" t="s">
        <v>25</v>
      </c>
      <c r="D91" s="106"/>
      <c r="E91" s="106" t="s">
        <v>26</v>
      </c>
      <c r="F91" s="144" t="s">
        <v>27</v>
      </c>
      <c r="G91" s="147">
        <v>2.9</v>
      </c>
      <c r="H91" s="146">
        <f>G91*10</f>
        <v>29</v>
      </c>
      <c r="I91" s="145">
        <f>G91*0.9</f>
        <v>2.61</v>
      </c>
      <c r="J91" s="146">
        <f>I91*10</f>
        <v>26.099999999999998</v>
      </c>
    </row>
    <row r="92" spans="1:10">
      <c r="A92" s="149"/>
      <c r="B92" s="164"/>
      <c r="C92" s="114"/>
      <c r="D92" s="114"/>
      <c r="E92" s="114"/>
      <c r="F92" s="115"/>
      <c r="G92" s="116"/>
      <c r="H92" s="116"/>
      <c r="I92" s="116"/>
      <c r="J92" s="116"/>
    </row>
    <row r="93" spans="1:10" ht="15.75" thickBot="1">
      <c r="A93" s="246" t="s">
        <v>68</v>
      </c>
      <c r="B93" s="247"/>
      <c r="C93" s="247"/>
      <c r="D93" s="247"/>
      <c r="E93" s="247"/>
      <c r="F93" s="247"/>
      <c r="G93" s="247"/>
      <c r="H93" s="247"/>
      <c r="I93" s="247"/>
      <c r="J93" s="247"/>
    </row>
    <row r="94" spans="1:10" ht="15.75" thickBot="1">
      <c r="A94" s="132"/>
      <c r="B94" s="165" t="s">
        <v>14</v>
      </c>
      <c r="C94" s="166" t="s">
        <v>69</v>
      </c>
      <c r="D94" s="166">
        <v>48</v>
      </c>
      <c r="E94" s="167" t="s">
        <v>70</v>
      </c>
      <c r="F94" s="168" t="s">
        <v>71</v>
      </c>
      <c r="G94" s="169">
        <v>59.77</v>
      </c>
      <c r="H94" s="170">
        <f>G94*0.5</f>
        <v>29.885000000000002</v>
      </c>
      <c r="I94" s="169">
        <f>G94*0.9</f>
        <v>53.793000000000006</v>
      </c>
      <c r="J94" s="170">
        <f>I94*0.5</f>
        <v>26.896500000000003</v>
      </c>
    </row>
    <row r="95" spans="1:10">
      <c r="A95" s="171"/>
      <c r="B95" s="172" t="s">
        <v>24</v>
      </c>
      <c r="C95" s="173" t="s">
        <v>72</v>
      </c>
      <c r="D95" s="173"/>
      <c r="E95" s="173" t="s">
        <v>73</v>
      </c>
      <c r="F95" s="174"/>
      <c r="G95" s="175">
        <v>3.9</v>
      </c>
      <c r="H95" s="176"/>
      <c r="I95" s="169">
        <f>G95*0.9</f>
        <v>3.51</v>
      </c>
      <c r="J95" s="176"/>
    </row>
    <row r="96" spans="1:10" ht="36.75" thickBot="1">
      <c r="A96" s="104">
        <v>104070</v>
      </c>
      <c r="B96" s="177" t="s">
        <v>74</v>
      </c>
      <c r="C96" s="178" t="s">
        <v>69</v>
      </c>
      <c r="D96" s="178">
        <v>48</v>
      </c>
      <c r="E96" s="179" t="s">
        <v>70</v>
      </c>
      <c r="F96" s="180" t="s">
        <v>71</v>
      </c>
      <c r="G96" s="181">
        <v>55.6</v>
      </c>
      <c r="H96" s="182">
        <f>G96*0.5</f>
        <v>27.8</v>
      </c>
      <c r="I96" s="183">
        <f>G96*0.9</f>
        <v>50.04</v>
      </c>
      <c r="J96" s="182">
        <f>I96*0.5</f>
        <v>25.02</v>
      </c>
    </row>
    <row r="97" spans="1:10">
      <c r="A97" s="149"/>
      <c r="B97" s="113"/>
      <c r="C97" s="114"/>
      <c r="D97" s="114"/>
      <c r="E97" s="116"/>
      <c r="F97" s="184"/>
      <c r="G97" s="185"/>
      <c r="H97" s="185"/>
      <c r="I97" s="185"/>
      <c r="J97" s="185"/>
    </row>
    <row r="98" spans="1:10" ht="15.75" thickBot="1">
      <c r="A98" s="248" t="s">
        <v>75</v>
      </c>
      <c r="B98" s="249"/>
      <c r="C98" s="249"/>
      <c r="D98" s="249"/>
      <c r="E98" s="249"/>
      <c r="F98" s="249"/>
      <c r="G98" s="249"/>
      <c r="H98" s="249"/>
      <c r="I98" s="249"/>
      <c r="J98" s="249"/>
    </row>
    <row r="99" spans="1:10">
      <c r="A99" s="132"/>
      <c r="B99" s="165" t="s">
        <v>14</v>
      </c>
      <c r="C99" s="186" t="s">
        <v>22</v>
      </c>
      <c r="D99" s="166">
        <v>48</v>
      </c>
      <c r="E99" s="135" t="s">
        <v>30</v>
      </c>
      <c r="F99" s="187" t="s">
        <v>23</v>
      </c>
      <c r="G99" s="188">
        <v>38.9</v>
      </c>
      <c r="H99" s="189">
        <f>G99*1</f>
        <v>38.9</v>
      </c>
      <c r="I99" s="190">
        <f>G99*0.9</f>
        <v>35.01</v>
      </c>
      <c r="J99" s="189">
        <f>I99*1</f>
        <v>35.01</v>
      </c>
    </row>
    <row r="100" spans="1:10">
      <c r="A100" s="97"/>
      <c r="B100" s="139" t="s">
        <v>14</v>
      </c>
      <c r="C100" s="100" t="s">
        <v>61</v>
      </c>
      <c r="D100" s="100">
        <v>64</v>
      </c>
      <c r="E100" s="100" t="s">
        <v>37</v>
      </c>
      <c r="F100" s="140" t="s">
        <v>23</v>
      </c>
      <c r="G100" s="141">
        <v>38.9</v>
      </c>
      <c r="H100" s="142">
        <f>G100*0.75</f>
        <v>29.174999999999997</v>
      </c>
      <c r="I100" s="143">
        <f>G100*0.9</f>
        <v>35.01</v>
      </c>
      <c r="J100" s="142">
        <f>I100*0.75</f>
        <v>26.2575</v>
      </c>
    </row>
    <row r="101" spans="1:10">
      <c r="A101" s="97"/>
      <c r="B101" s="191" t="s">
        <v>14</v>
      </c>
      <c r="C101" s="192" t="s">
        <v>76</v>
      </c>
      <c r="D101" s="192">
        <v>33</v>
      </c>
      <c r="E101" s="192" t="s">
        <v>77</v>
      </c>
      <c r="F101" s="193" t="s">
        <v>71</v>
      </c>
      <c r="G101" s="194">
        <v>38.9</v>
      </c>
      <c r="H101" s="195">
        <f>G101*0.73</f>
        <v>28.396999999999998</v>
      </c>
      <c r="I101" s="196">
        <f>G101*0.9</f>
        <v>35.01</v>
      </c>
      <c r="J101" s="195">
        <f>I101*0.73</f>
        <v>25.557299999999998</v>
      </c>
    </row>
    <row r="102" spans="1:10">
      <c r="A102" s="97"/>
      <c r="B102" s="139" t="s">
        <v>24</v>
      </c>
      <c r="C102" s="100" t="s">
        <v>25</v>
      </c>
      <c r="D102" s="100"/>
      <c r="E102" s="100" t="s">
        <v>26</v>
      </c>
      <c r="F102" s="140" t="s">
        <v>27</v>
      </c>
      <c r="G102" s="143">
        <v>2.9</v>
      </c>
      <c r="H102" s="142">
        <f>G102*10</f>
        <v>29</v>
      </c>
      <c r="I102" s="143">
        <f>G102*0.9</f>
        <v>2.61</v>
      </c>
      <c r="J102" s="142">
        <f>I102*10</f>
        <v>26.099999999999998</v>
      </c>
    </row>
    <row r="103" spans="1:10" ht="15.75" thickBot="1">
      <c r="A103" s="104"/>
      <c r="B103" s="105" t="s">
        <v>24</v>
      </c>
      <c r="C103" s="106" t="s">
        <v>62</v>
      </c>
      <c r="D103" s="106"/>
      <c r="E103" s="106" t="s">
        <v>63</v>
      </c>
      <c r="F103" s="144" t="s">
        <v>27</v>
      </c>
      <c r="G103" s="145">
        <v>2.6</v>
      </c>
      <c r="H103" s="146">
        <f>G103*10</f>
        <v>26</v>
      </c>
      <c r="I103" s="147">
        <f>G103*0.9</f>
        <v>2.3400000000000003</v>
      </c>
      <c r="J103" s="146">
        <f>I103*10</f>
        <v>23.400000000000002</v>
      </c>
    </row>
    <row r="104" spans="1:10">
      <c r="A104" s="197"/>
      <c r="B104" s="198"/>
      <c r="C104" s="198"/>
      <c r="D104" s="198"/>
      <c r="E104" s="198"/>
      <c r="F104" s="199"/>
      <c r="G104" s="198"/>
      <c r="H104" s="198"/>
      <c r="I104" s="198"/>
      <c r="J104" s="198"/>
    </row>
    <row r="105" spans="1:10" ht="16.5" thickBot="1">
      <c r="A105" s="250" t="s">
        <v>78</v>
      </c>
      <c r="B105" s="251"/>
      <c r="C105" s="251"/>
      <c r="D105" s="251"/>
      <c r="E105" s="251"/>
      <c r="F105" s="251"/>
      <c r="G105" s="251"/>
      <c r="H105" s="251"/>
      <c r="I105" s="251"/>
      <c r="J105" s="251"/>
    </row>
    <row r="106" spans="1:10" ht="15.75" thickBot="1">
      <c r="A106" s="117"/>
      <c r="B106" s="200" t="s">
        <v>14</v>
      </c>
      <c r="C106" s="201" t="s">
        <v>79</v>
      </c>
      <c r="D106" s="202">
        <v>20.8</v>
      </c>
      <c r="E106" s="202" t="s">
        <v>80</v>
      </c>
      <c r="F106" s="203" t="s">
        <v>81</v>
      </c>
      <c r="G106" s="204">
        <v>30</v>
      </c>
      <c r="H106" s="205">
        <f>G106*1.44</f>
        <v>43.199999999999996</v>
      </c>
      <c r="I106" s="204">
        <f>G106*0.9</f>
        <v>27</v>
      </c>
      <c r="J106" s="205">
        <f>I106*1.44</f>
        <v>38.879999999999995</v>
      </c>
    </row>
    <row r="107" spans="1:10">
      <c r="A107" s="157"/>
      <c r="B107" s="158"/>
      <c r="C107" s="157"/>
      <c r="D107" s="157"/>
      <c r="E107" s="157"/>
      <c r="F107" s="115"/>
      <c r="G107" s="115"/>
      <c r="H107" s="115"/>
      <c r="I107" s="115"/>
      <c r="J107" s="115"/>
    </row>
    <row r="108" spans="1:10">
      <c r="A108" s="93"/>
      <c r="B108" s="94"/>
      <c r="C108" s="94"/>
      <c r="D108" s="94"/>
      <c r="E108" s="94"/>
      <c r="F108" s="94"/>
      <c r="G108" s="94"/>
      <c r="H108" s="94"/>
      <c r="I108" s="94"/>
      <c r="J108" s="94"/>
    </row>
    <row r="109" spans="1:10" ht="15.75">
      <c r="A109" s="252" t="s">
        <v>82</v>
      </c>
      <c r="B109" s="253"/>
      <c r="C109" s="253"/>
      <c r="D109" s="253"/>
      <c r="E109" s="253"/>
      <c r="F109" s="253"/>
      <c r="G109" s="253"/>
      <c r="H109" s="253"/>
      <c r="I109" s="253"/>
      <c r="J109" s="253"/>
    </row>
    <row r="110" spans="1:10" ht="16.5" thickBot="1">
      <c r="A110" s="254" t="s">
        <v>83</v>
      </c>
      <c r="B110" s="255"/>
      <c r="C110" s="255"/>
      <c r="D110" s="255"/>
      <c r="E110" s="255"/>
      <c r="F110" s="255"/>
      <c r="G110" s="255"/>
      <c r="H110" s="255"/>
      <c r="I110" s="255"/>
      <c r="J110" s="255"/>
    </row>
    <row r="111" spans="1:10">
      <c r="A111" s="93"/>
      <c r="B111" s="94"/>
      <c r="C111" s="94"/>
      <c r="D111" s="94"/>
      <c r="E111" s="94"/>
      <c r="F111" s="95"/>
      <c r="G111" s="94"/>
      <c r="H111" s="94"/>
      <c r="I111" s="94"/>
      <c r="J111" s="94"/>
    </row>
    <row r="112" spans="1:10">
      <c r="A112" s="256" t="s">
        <v>84</v>
      </c>
      <c r="B112" s="256"/>
      <c r="C112" s="256"/>
      <c r="D112" s="256"/>
      <c r="E112" s="256"/>
      <c r="F112" s="256"/>
      <c r="G112" s="256"/>
      <c r="H112" s="256"/>
      <c r="I112" s="256"/>
      <c r="J112" s="256"/>
    </row>
    <row r="113" spans="1:10" ht="15.75" thickBot="1">
      <c r="A113" s="257"/>
      <c r="B113" s="257"/>
      <c r="C113" s="257"/>
      <c r="D113" s="257"/>
      <c r="E113" s="257"/>
      <c r="F113" s="257"/>
      <c r="G113" s="257"/>
      <c r="H113" s="257"/>
      <c r="I113" s="257"/>
      <c r="J113" s="257"/>
    </row>
    <row r="114" spans="1:10" ht="15.75">
      <c r="A114" s="244" t="s">
        <v>85</v>
      </c>
      <c r="B114" s="245"/>
      <c r="C114" s="245"/>
      <c r="D114" s="245"/>
      <c r="E114" s="245"/>
      <c r="F114" s="245"/>
      <c r="G114" s="245"/>
      <c r="H114" s="245"/>
      <c r="I114" s="245"/>
      <c r="J114" s="245"/>
    </row>
    <row r="115" spans="1:10">
      <c r="A115" s="241"/>
      <c r="B115" s="237" t="s">
        <v>86</v>
      </c>
      <c r="C115" s="237" t="s">
        <v>87</v>
      </c>
      <c r="D115" s="237"/>
      <c r="E115" s="237"/>
      <c r="F115" s="242" t="s">
        <v>88</v>
      </c>
      <c r="G115" s="237" t="s">
        <v>89</v>
      </c>
      <c r="H115" s="237" t="s">
        <v>90</v>
      </c>
      <c r="I115" s="237"/>
      <c r="J115" s="209" t="s">
        <v>91</v>
      </c>
    </row>
    <row r="116" spans="1:10" ht="29.25" customHeight="1">
      <c r="A116" s="241"/>
      <c r="B116" s="237"/>
      <c r="C116" s="237"/>
      <c r="D116" s="237"/>
      <c r="E116" s="237"/>
      <c r="F116" s="242"/>
      <c r="G116" s="237"/>
      <c r="H116" s="238" t="s">
        <v>92</v>
      </c>
      <c r="I116" s="238"/>
      <c r="J116" s="210" t="s">
        <v>92</v>
      </c>
    </row>
    <row r="117" spans="1:10">
      <c r="A117" s="206" t="s">
        <v>29</v>
      </c>
      <c r="B117" s="207" t="s">
        <v>93</v>
      </c>
      <c r="C117" s="235" t="s">
        <v>94</v>
      </c>
      <c r="D117" s="235"/>
      <c r="E117" s="235"/>
      <c r="F117" s="208">
        <v>25</v>
      </c>
      <c r="G117" s="208">
        <v>48</v>
      </c>
      <c r="H117" s="243">
        <v>633</v>
      </c>
      <c r="I117" s="243"/>
      <c r="J117" s="211">
        <f>H117*0.95</f>
        <v>601.35</v>
      </c>
    </row>
    <row r="118" spans="1:10">
      <c r="A118" s="206" t="s">
        <v>29</v>
      </c>
      <c r="B118" s="207" t="s">
        <v>95</v>
      </c>
      <c r="C118" s="235" t="s">
        <v>96</v>
      </c>
      <c r="D118" s="235"/>
      <c r="E118" s="235"/>
      <c r="F118" s="208">
        <v>25</v>
      </c>
      <c r="G118" s="208">
        <v>48</v>
      </c>
      <c r="H118" s="243">
        <v>920</v>
      </c>
      <c r="I118" s="243"/>
      <c r="J118" s="211">
        <f>H118*0.95</f>
        <v>874</v>
      </c>
    </row>
    <row r="119" spans="1:10" ht="15.75">
      <c r="A119" s="239" t="s">
        <v>97</v>
      </c>
      <c r="B119" s="240"/>
      <c r="C119" s="240"/>
      <c r="D119" s="240"/>
      <c r="E119" s="240"/>
      <c r="F119" s="240"/>
      <c r="G119" s="240"/>
      <c r="H119" s="240"/>
      <c r="I119" s="240"/>
      <c r="J119" s="240"/>
    </row>
    <row r="120" spans="1:10">
      <c r="A120" s="241"/>
      <c r="B120" s="237" t="s">
        <v>86</v>
      </c>
      <c r="C120" s="237" t="s">
        <v>87</v>
      </c>
      <c r="D120" s="237"/>
      <c r="E120" s="237"/>
      <c r="F120" s="242" t="s">
        <v>88</v>
      </c>
      <c r="G120" s="237" t="s">
        <v>89</v>
      </c>
      <c r="H120" s="237" t="s">
        <v>90</v>
      </c>
      <c r="I120" s="237"/>
      <c r="J120" s="209" t="s">
        <v>91</v>
      </c>
    </row>
    <row r="121" spans="1:10" ht="26.25" customHeight="1">
      <c r="A121" s="241"/>
      <c r="B121" s="237"/>
      <c r="C121" s="237"/>
      <c r="D121" s="237"/>
      <c r="E121" s="237"/>
      <c r="F121" s="242"/>
      <c r="G121" s="237"/>
      <c r="H121" s="238" t="s">
        <v>92</v>
      </c>
      <c r="I121" s="238"/>
      <c r="J121" s="210" t="s">
        <v>92</v>
      </c>
    </row>
    <row r="122" spans="1:10">
      <c r="A122" s="206" t="s">
        <v>29</v>
      </c>
      <c r="B122" s="207" t="s">
        <v>98</v>
      </c>
      <c r="C122" s="235" t="s">
        <v>99</v>
      </c>
      <c r="D122" s="235"/>
      <c r="E122" s="235"/>
      <c r="F122" s="208">
        <v>30</v>
      </c>
      <c r="G122" s="208">
        <v>50</v>
      </c>
      <c r="H122" s="236">
        <v>746</v>
      </c>
      <c r="I122" s="236"/>
      <c r="J122" s="212">
        <f>H122*0.95</f>
        <v>708.69999999999993</v>
      </c>
    </row>
    <row r="123" spans="1:10">
      <c r="A123" s="206" t="s">
        <v>29</v>
      </c>
      <c r="B123" s="207" t="s">
        <v>100</v>
      </c>
      <c r="C123" s="235" t="s">
        <v>101</v>
      </c>
      <c r="D123" s="235"/>
      <c r="E123" s="235"/>
      <c r="F123" s="208">
        <v>30</v>
      </c>
      <c r="G123" s="208">
        <v>50</v>
      </c>
      <c r="H123" s="236">
        <v>660</v>
      </c>
      <c r="I123" s="236"/>
      <c r="J123" s="212">
        <f>H123*0.95</f>
        <v>627</v>
      </c>
    </row>
    <row r="124" spans="1:10">
      <c r="A124" s="206" t="s">
        <v>29</v>
      </c>
      <c r="B124" s="207" t="s">
        <v>102</v>
      </c>
      <c r="C124" s="235" t="s">
        <v>103</v>
      </c>
      <c r="D124" s="235"/>
      <c r="E124" s="235"/>
      <c r="F124" s="208">
        <v>30</v>
      </c>
      <c r="G124" s="208">
        <v>50</v>
      </c>
      <c r="H124" s="236">
        <v>660</v>
      </c>
      <c r="I124" s="236"/>
      <c r="J124" s="212">
        <f>H124*0.95</f>
        <v>627</v>
      </c>
    </row>
    <row r="125" spans="1:10" ht="15.75">
      <c r="A125" s="239" t="s">
        <v>104</v>
      </c>
      <c r="B125" s="240"/>
      <c r="C125" s="240"/>
      <c r="D125" s="240"/>
      <c r="E125" s="240"/>
      <c r="F125" s="240"/>
      <c r="G125" s="240"/>
      <c r="H125" s="240"/>
      <c r="I125" s="240"/>
      <c r="J125" s="240"/>
    </row>
    <row r="126" spans="1:10">
      <c r="A126" s="241"/>
      <c r="B126" s="237" t="s">
        <v>86</v>
      </c>
      <c r="C126" s="237" t="s">
        <v>87</v>
      </c>
      <c r="D126" s="237"/>
      <c r="E126" s="237"/>
      <c r="F126" s="242" t="s">
        <v>88</v>
      </c>
      <c r="G126" s="237" t="s">
        <v>89</v>
      </c>
      <c r="H126" s="237" t="s">
        <v>90</v>
      </c>
      <c r="I126" s="237"/>
      <c r="J126" s="209" t="s">
        <v>91</v>
      </c>
    </row>
    <row r="127" spans="1:10" ht="27" customHeight="1">
      <c r="A127" s="241"/>
      <c r="B127" s="237"/>
      <c r="C127" s="237"/>
      <c r="D127" s="237"/>
      <c r="E127" s="237"/>
      <c r="F127" s="242"/>
      <c r="G127" s="237"/>
      <c r="H127" s="238" t="s">
        <v>92</v>
      </c>
      <c r="I127" s="238"/>
      <c r="J127" s="210" t="s">
        <v>92</v>
      </c>
    </row>
    <row r="128" spans="1:10">
      <c r="A128" s="206" t="s">
        <v>29</v>
      </c>
      <c r="B128" s="207" t="s">
        <v>105</v>
      </c>
      <c r="C128" s="235" t="s">
        <v>106</v>
      </c>
      <c r="D128" s="235"/>
      <c r="E128" s="235"/>
      <c r="F128" s="208">
        <v>10</v>
      </c>
      <c r="G128" s="208">
        <v>60</v>
      </c>
      <c r="H128" s="236">
        <v>777</v>
      </c>
      <c r="I128" s="236"/>
      <c r="J128" s="212">
        <f>H128*0.95</f>
        <v>738.15</v>
      </c>
    </row>
    <row r="129" spans="1:10" ht="15.75">
      <c r="A129" s="239" t="s">
        <v>107</v>
      </c>
      <c r="B129" s="240"/>
      <c r="C129" s="240"/>
      <c r="D129" s="240"/>
      <c r="E129" s="240"/>
      <c r="F129" s="240"/>
      <c r="G129" s="240"/>
      <c r="H129" s="240"/>
      <c r="I129" s="240"/>
      <c r="J129" s="240"/>
    </row>
    <row r="130" spans="1:10">
      <c r="A130" s="241"/>
      <c r="B130" s="237" t="s">
        <v>86</v>
      </c>
      <c r="C130" s="237" t="s">
        <v>87</v>
      </c>
      <c r="D130" s="237"/>
      <c r="E130" s="237"/>
      <c r="F130" s="242" t="s">
        <v>88</v>
      </c>
      <c r="G130" s="237" t="s">
        <v>89</v>
      </c>
      <c r="H130" s="237" t="s">
        <v>90</v>
      </c>
      <c r="I130" s="237"/>
      <c r="J130" s="209" t="s">
        <v>91</v>
      </c>
    </row>
    <row r="131" spans="1:10" ht="28.5" customHeight="1">
      <c r="A131" s="241"/>
      <c r="B131" s="237"/>
      <c r="C131" s="237"/>
      <c r="D131" s="237"/>
      <c r="E131" s="237"/>
      <c r="F131" s="242"/>
      <c r="G131" s="237"/>
      <c r="H131" s="238" t="s">
        <v>92</v>
      </c>
      <c r="I131" s="238"/>
      <c r="J131" s="210" t="s">
        <v>92</v>
      </c>
    </row>
    <row r="132" spans="1:10">
      <c r="A132" s="206" t="s">
        <v>29</v>
      </c>
      <c r="B132" s="207" t="s">
        <v>108</v>
      </c>
      <c r="C132" s="235" t="s">
        <v>109</v>
      </c>
      <c r="D132" s="235"/>
      <c r="E132" s="235"/>
      <c r="F132" s="208">
        <v>11.8</v>
      </c>
      <c r="G132" s="208"/>
      <c r="H132" s="236">
        <v>3443.22</v>
      </c>
      <c r="I132" s="236"/>
      <c r="J132" s="212">
        <f>H132*0.95</f>
        <v>3271.0589999999997</v>
      </c>
    </row>
    <row r="133" spans="1:10" ht="15.75">
      <c r="A133" s="239" t="s">
        <v>110</v>
      </c>
      <c r="B133" s="240"/>
      <c r="C133" s="240"/>
      <c r="D133" s="240"/>
      <c r="E133" s="240"/>
      <c r="F133" s="240"/>
      <c r="G133" s="240"/>
      <c r="H133" s="240"/>
      <c r="I133" s="240"/>
      <c r="J133" s="240"/>
    </row>
    <row r="134" spans="1:10">
      <c r="A134" s="241"/>
      <c r="B134" s="237" t="s">
        <v>86</v>
      </c>
      <c r="C134" s="237" t="s">
        <v>87</v>
      </c>
      <c r="D134" s="237"/>
      <c r="E134" s="237"/>
      <c r="F134" s="242" t="s">
        <v>88</v>
      </c>
      <c r="G134" s="237" t="s">
        <v>89</v>
      </c>
      <c r="H134" s="237" t="s">
        <v>90</v>
      </c>
      <c r="I134" s="237"/>
      <c r="J134" s="209" t="s">
        <v>91</v>
      </c>
    </row>
    <row r="135" spans="1:10" ht="27" customHeight="1">
      <c r="A135" s="241"/>
      <c r="B135" s="237"/>
      <c r="C135" s="237"/>
      <c r="D135" s="237"/>
      <c r="E135" s="237"/>
      <c r="F135" s="242"/>
      <c r="G135" s="237"/>
      <c r="H135" s="238" t="s">
        <v>92</v>
      </c>
      <c r="I135" s="238"/>
      <c r="J135" s="210" t="s">
        <v>92</v>
      </c>
    </row>
    <row r="136" spans="1:10">
      <c r="A136" s="206" t="s">
        <v>29</v>
      </c>
      <c r="B136" s="207">
        <v>72497</v>
      </c>
      <c r="C136" s="235" t="s">
        <v>111</v>
      </c>
      <c r="D136" s="235"/>
      <c r="E136" s="235"/>
      <c r="F136" s="208" t="s">
        <v>112</v>
      </c>
      <c r="G136" s="208"/>
      <c r="H136" s="236">
        <v>2222</v>
      </c>
      <c r="I136" s="236"/>
      <c r="J136" s="212">
        <f>H136*0.95</f>
        <v>2110.9</v>
      </c>
    </row>
    <row r="137" spans="1:10">
      <c r="A137" s="206" t="s">
        <v>29</v>
      </c>
      <c r="B137" s="207">
        <v>72541</v>
      </c>
      <c r="C137" s="235" t="s">
        <v>113</v>
      </c>
      <c r="D137" s="235"/>
      <c r="E137" s="235"/>
      <c r="F137" s="208" t="s">
        <v>112</v>
      </c>
      <c r="G137" s="208"/>
      <c r="H137" s="236">
        <v>6150</v>
      </c>
      <c r="I137" s="236"/>
      <c r="J137" s="212">
        <f>H137*0.95</f>
        <v>5842.5</v>
      </c>
    </row>
    <row r="141" spans="1:10">
      <c r="A141" s="224" t="s">
        <v>118</v>
      </c>
      <c r="B141" s="224"/>
      <c r="C141" s="224"/>
      <c r="D141" s="224"/>
      <c r="E141" s="224"/>
      <c r="F141" s="224"/>
      <c r="G141" s="224"/>
    </row>
    <row r="142" spans="1:10">
      <c r="A142" s="225" t="s">
        <v>115</v>
      </c>
      <c r="B142" s="225"/>
      <c r="C142" s="225"/>
      <c r="D142" s="226"/>
      <c r="E142" s="226"/>
      <c r="F142" s="226"/>
      <c r="G142" s="227"/>
    </row>
    <row r="143" spans="1:10">
      <c r="A143" s="225" t="s">
        <v>116</v>
      </c>
      <c r="B143" s="225"/>
      <c r="C143" s="225"/>
      <c r="D143" s="226"/>
      <c r="E143" s="226"/>
      <c r="F143" s="226"/>
      <c r="G143" s="227"/>
    </row>
    <row r="144" spans="1:10">
      <c r="A144" s="225" t="s">
        <v>117</v>
      </c>
    </row>
    <row r="145" spans="1:7">
      <c r="A145" s="225" t="s">
        <v>119</v>
      </c>
    </row>
    <row r="147" spans="1:7">
      <c r="A147" s="228"/>
      <c r="B147" s="228"/>
      <c r="C147" s="228"/>
      <c r="D147" s="228"/>
      <c r="E147" s="228"/>
      <c r="F147" s="228"/>
      <c r="G147" s="228"/>
    </row>
    <row r="148" spans="1:7">
      <c r="A148" s="230"/>
      <c r="B148" s="230"/>
      <c r="C148" s="230"/>
      <c r="D148" s="230"/>
      <c r="E148" s="230"/>
      <c r="F148" s="230"/>
      <c r="G148" s="230"/>
    </row>
    <row r="149" spans="1:7">
      <c r="A149" s="228"/>
      <c r="B149" s="228"/>
      <c r="C149" s="228"/>
      <c r="D149" s="228"/>
      <c r="E149" s="228"/>
      <c r="F149" s="228"/>
      <c r="G149" s="228"/>
    </row>
    <row r="150" spans="1:7">
      <c r="A150" s="230"/>
      <c r="B150" s="230"/>
      <c r="C150" s="230"/>
      <c r="D150" s="230"/>
      <c r="E150" s="230"/>
      <c r="F150" s="230"/>
      <c r="G150" s="230"/>
    </row>
    <row r="151" spans="1:7">
      <c r="A151" s="228"/>
      <c r="B151" s="228"/>
      <c r="C151" s="228"/>
      <c r="D151" s="228"/>
      <c r="E151" s="228"/>
      <c r="F151" s="228"/>
      <c r="G151" s="228"/>
    </row>
    <row r="152" spans="1:7">
      <c r="A152" s="228"/>
      <c r="B152" s="228"/>
      <c r="C152" s="228"/>
      <c r="D152" s="228"/>
      <c r="E152" s="228"/>
      <c r="F152" s="228"/>
      <c r="G152" s="228"/>
    </row>
  </sheetData>
  <mergeCells count="99">
    <mergeCell ref="A6:J7"/>
    <mergeCell ref="A8:J9"/>
    <mergeCell ref="A10:J11"/>
    <mergeCell ref="A44:J44"/>
    <mergeCell ref="G12:H12"/>
    <mergeCell ref="I12:J12"/>
    <mergeCell ref="A15:J15"/>
    <mergeCell ref="A19:J19"/>
    <mergeCell ref="A14:J14"/>
    <mergeCell ref="A23:J23"/>
    <mergeCell ref="A28:J28"/>
    <mergeCell ref="A31:J31"/>
    <mergeCell ref="A35:J35"/>
    <mergeCell ref="A36:J36"/>
    <mergeCell ref="A53:J53"/>
    <mergeCell ref="G54:H54"/>
    <mergeCell ref="I54:J54"/>
    <mergeCell ref="A59:J59"/>
    <mergeCell ref="G45:H45"/>
    <mergeCell ref="I45:J45"/>
    <mergeCell ref="A50:J50"/>
    <mergeCell ref="A51:J51"/>
    <mergeCell ref="A112:J113"/>
    <mergeCell ref="A62:J62"/>
    <mergeCell ref="A65:J65"/>
    <mergeCell ref="A71:J71"/>
    <mergeCell ref="A75:J75"/>
    <mergeCell ref="A82:J82"/>
    <mergeCell ref="A89:J89"/>
    <mergeCell ref="A93:J93"/>
    <mergeCell ref="A98:J98"/>
    <mergeCell ref="A105:J105"/>
    <mergeCell ref="A109:J109"/>
    <mergeCell ref="A110:J110"/>
    <mergeCell ref="C117:E117"/>
    <mergeCell ref="H117:I117"/>
    <mergeCell ref="A114:J114"/>
    <mergeCell ref="A115:A116"/>
    <mergeCell ref="B115:B116"/>
    <mergeCell ref="C115:E116"/>
    <mergeCell ref="F115:F116"/>
    <mergeCell ref="G115:G116"/>
    <mergeCell ref="H115:I115"/>
    <mergeCell ref="H116:I116"/>
    <mergeCell ref="C118:E118"/>
    <mergeCell ref="H118:I118"/>
    <mergeCell ref="A119:J119"/>
    <mergeCell ref="A120:A121"/>
    <mergeCell ref="B120:B121"/>
    <mergeCell ref="C120:E121"/>
    <mergeCell ref="F120:F121"/>
    <mergeCell ref="G120:G121"/>
    <mergeCell ref="C122:E122"/>
    <mergeCell ref="H122:I122"/>
    <mergeCell ref="C123:E123"/>
    <mergeCell ref="H123:I123"/>
    <mergeCell ref="H120:I120"/>
    <mergeCell ref="H121:I121"/>
    <mergeCell ref="H126:I126"/>
    <mergeCell ref="H127:I127"/>
    <mergeCell ref="C124:E124"/>
    <mergeCell ref="H124:I124"/>
    <mergeCell ref="A125:J125"/>
    <mergeCell ref="A126:A127"/>
    <mergeCell ref="B126:B127"/>
    <mergeCell ref="C126:E127"/>
    <mergeCell ref="F126:F127"/>
    <mergeCell ref="G126:G127"/>
    <mergeCell ref="H130:I130"/>
    <mergeCell ref="H131:I131"/>
    <mergeCell ref="C128:E128"/>
    <mergeCell ref="H128:I128"/>
    <mergeCell ref="A129:J129"/>
    <mergeCell ref="A130:A131"/>
    <mergeCell ref="B130:B131"/>
    <mergeCell ref="C130:E131"/>
    <mergeCell ref="F130:F131"/>
    <mergeCell ref="G130:G131"/>
    <mergeCell ref="A134:A135"/>
    <mergeCell ref="B134:B135"/>
    <mergeCell ref="C134:E135"/>
    <mergeCell ref="F134:F135"/>
    <mergeCell ref="G134:G135"/>
    <mergeCell ref="A148:G148"/>
    <mergeCell ref="A150:G150"/>
    <mergeCell ref="A1:H1"/>
    <mergeCell ref="A2:H2"/>
    <mergeCell ref="A3:H3"/>
    <mergeCell ref="A4:H4"/>
    <mergeCell ref="A5:H5"/>
    <mergeCell ref="C136:E136"/>
    <mergeCell ref="H136:I136"/>
    <mergeCell ref="C137:E137"/>
    <mergeCell ref="H137:I137"/>
    <mergeCell ref="H134:I134"/>
    <mergeCell ref="H135:I135"/>
    <mergeCell ref="C132:E132"/>
    <mergeCell ref="H132:I132"/>
    <mergeCell ref="A133:J13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2016-08-23T12:11:47Z</dcterms:modified>
</cp:coreProperties>
</file>